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itais 2017\Editais em PDF\anexos pregao 145\"/>
    </mc:Choice>
  </mc:AlternateContent>
  <bookViews>
    <workbookView xWindow="0" yWindow="0" windowWidth="20490" windowHeight="7755"/>
  </bookViews>
  <sheets>
    <sheet name="POLICLINICA" sheetId="1" r:id="rId1"/>
    <sheet name="CRONOGRAMA" sheetId="2" r:id="rId2"/>
    <sheet name="MEM CALC" sheetId="3" r:id="rId3"/>
  </sheets>
  <definedNames>
    <definedName name="_xlnm.Print_Area" localSheetId="0">POLICLINICA!$A$1:$K$159</definedName>
  </definedNames>
  <calcPr calcId="152511"/>
</workbook>
</file>

<file path=xl/calcChain.xml><?xml version="1.0" encoding="utf-8"?>
<calcChain xmlns="http://schemas.openxmlformats.org/spreadsheetml/2006/main">
  <c r="J107" i="1" l="1"/>
  <c r="K107" i="1" s="1"/>
  <c r="J106" i="1"/>
  <c r="K106" i="1" s="1"/>
  <c r="J105" i="1"/>
  <c r="K105" i="1" s="1"/>
  <c r="J104" i="1"/>
  <c r="K104" i="1" s="1"/>
  <c r="J103" i="1"/>
  <c r="K103" i="1" s="1"/>
  <c r="J100" i="1"/>
  <c r="K100" i="1" s="1"/>
  <c r="J99" i="1"/>
  <c r="K99" i="1" s="1"/>
  <c r="J98" i="1"/>
  <c r="K98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66" i="1"/>
  <c r="K66" i="1" s="1"/>
  <c r="J44" i="1"/>
  <c r="K44" i="1" s="1"/>
  <c r="J22" i="1"/>
  <c r="K22" i="1" s="1"/>
  <c r="J13" i="1"/>
  <c r="K13" i="1" s="1"/>
  <c r="J59" i="1"/>
  <c r="K59" i="1" s="1"/>
  <c r="J16" i="1"/>
  <c r="K16" i="1" s="1"/>
  <c r="J17" i="1"/>
  <c r="K17" i="1" s="1"/>
  <c r="D142" i="1"/>
  <c r="J41" i="1"/>
  <c r="K41" i="1" s="1"/>
  <c r="J42" i="1"/>
  <c r="K42" i="1" s="1"/>
  <c r="J43" i="1"/>
  <c r="K43" i="1" s="1"/>
  <c r="J45" i="1"/>
  <c r="K45" i="1" s="1"/>
  <c r="J46" i="1"/>
  <c r="K46" i="1" s="1"/>
  <c r="J23" i="1"/>
  <c r="K23" i="1" s="1"/>
  <c r="J24" i="1"/>
  <c r="K24" i="1" s="1"/>
  <c r="J21" i="1"/>
  <c r="K21" i="1" s="1"/>
  <c r="J33" i="1"/>
  <c r="K33" i="1" s="1"/>
  <c r="J30" i="1"/>
  <c r="K30" i="1" s="1"/>
  <c r="J31" i="1"/>
  <c r="K31" i="1" s="1"/>
  <c r="J32" i="1"/>
  <c r="K32" i="1" s="1"/>
  <c r="J28" i="1"/>
  <c r="K28" i="1" s="1"/>
  <c r="J29" i="1"/>
  <c r="K29" i="1" s="1"/>
  <c r="J34" i="1"/>
  <c r="K34" i="1" s="1"/>
  <c r="J27" i="1"/>
  <c r="K27" i="1" s="1"/>
  <c r="J10" i="1"/>
  <c r="K10" i="1" s="1"/>
  <c r="J63" i="1"/>
  <c r="K63" i="1" s="1"/>
  <c r="J114" i="1"/>
  <c r="K114" i="1" s="1"/>
  <c r="J62" i="1"/>
  <c r="K62" i="1" s="1"/>
  <c r="J112" i="1"/>
  <c r="K112" i="1" s="1"/>
  <c r="J53" i="1"/>
  <c r="K53" i="1" s="1"/>
  <c r="J60" i="1"/>
  <c r="K60" i="1" s="1"/>
  <c r="J120" i="1"/>
  <c r="K120" i="1" s="1"/>
  <c r="J119" i="1"/>
  <c r="K119" i="1" s="1"/>
  <c r="J15" i="1"/>
  <c r="K15" i="1" s="1"/>
  <c r="J18" i="1"/>
  <c r="K18" i="1" s="1"/>
  <c r="J19" i="1"/>
  <c r="K19" i="1" s="1"/>
  <c r="J123" i="1"/>
  <c r="K123" i="1" s="1"/>
  <c r="J118" i="1"/>
  <c r="K118" i="1" s="1"/>
  <c r="J115" i="1"/>
  <c r="K115" i="1" s="1"/>
  <c r="J113" i="1"/>
  <c r="K113" i="1" s="1"/>
  <c r="J111" i="1"/>
  <c r="K111" i="1" s="1"/>
  <c r="J110" i="1"/>
  <c r="K110" i="1" s="1"/>
  <c r="J58" i="1"/>
  <c r="K58" i="1" s="1"/>
  <c r="J57" i="1"/>
  <c r="K57" i="1" s="1"/>
  <c r="J56" i="1"/>
  <c r="K56" i="1" s="1"/>
  <c r="J55" i="1"/>
  <c r="K55" i="1" s="1"/>
  <c r="J52" i="1"/>
  <c r="K52" i="1" s="1"/>
  <c r="J51" i="1"/>
  <c r="K51" i="1" s="1"/>
  <c r="J50" i="1"/>
  <c r="K50" i="1" s="1"/>
  <c r="J38" i="1"/>
  <c r="K38" i="1" s="1"/>
  <c r="J37" i="1"/>
  <c r="K37" i="1" s="1"/>
  <c r="K96" i="1" l="1"/>
  <c r="K108" i="1"/>
  <c r="K101" i="1"/>
  <c r="K64" i="1"/>
  <c r="K121" i="1"/>
  <c r="K47" i="1"/>
  <c r="C15" i="2" s="1"/>
  <c r="D16" i="2" s="1"/>
  <c r="H16" i="2" s="1"/>
  <c r="K35" i="1"/>
  <c r="C11" i="2" s="1"/>
  <c r="D12" i="2" s="1"/>
  <c r="H12" i="2" s="1"/>
  <c r="J12" i="1"/>
  <c r="K12" i="1" s="1"/>
  <c r="J14" i="1"/>
  <c r="K14" i="1" s="1"/>
  <c r="J20" i="1"/>
  <c r="K20" i="1" s="1"/>
  <c r="J11" i="1"/>
  <c r="K139" i="1" l="1"/>
  <c r="C17" i="2"/>
  <c r="F18" i="2" s="1"/>
  <c r="K141" i="1"/>
  <c r="C21" i="2"/>
  <c r="E22" i="2" s="1"/>
  <c r="H22" i="2" s="1"/>
  <c r="K142" i="1"/>
  <c r="C23" i="2"/>
  <c r="G24" i="2" s="1"/>
  <c r="K144" i="1"/>
  <c r="C27" i="2"/>
  <c r="G28" i="2" s="1"/>
  <c r="H28" i="2" s="1"/>
  <c r="K140" i="1"/>
  <c r="C19" i="2"/>
  <c r="F20" i="2" s="1"/>
  <c r="H20" i="2" s="1"/>
  <c r="K39" i="1"/>
  <c r="K137" i="1" l="1"/>
  <c r="C13" i="2"/>
  <c r="E14" i="2" s="1"/>
  <c r="H24" i="2"/>
  <c r="H18" i="2"/>
  <c r="K11" i="1"/>
  <c r="K25" i="1" s="1"/>
  <c r="C9" i="2" s="1"/>
  <c r="K136" i="1"/>
  <c r="D136" i="1"/>
  <c r="H14" i="2" l="1"/>
  <c r="D10" i="2"/>
  <c r="K124" i="1"/>
  <c r="K135" i="1"/>
  <c r="K138" i="1"/>
  <c r="K116" i="1"/>
  <c r="K143" i="1" l="1"/>
  <c r="C25" i="2"/>
  <c r="K145" i="1"/>
  <c r="C29" i="2"/>
  <c r="G30" i="2" s="1"/>
  <c r="H10" i="2"/>
  <c r="D31" i="2"/>
  <c r="D32" i="2" s="1"/>
  <c r="K146" i="1"/>
  <c r="H30" i="2" l="1"/>
  <c r="G31" i="2"/>
  <c r="E32" i="2"/>
  <c r="F26" i="2"/>
  <c r="E26" i="2"/>
  <c r="E31" i="2" s="1"/>
  <c r="C31" i="2"/>
  <c r="H26" i="2" l="1"/>
  <c r="H31" i="2" s="1"/>
  <c r="F31" i="2"/>
  <c r="F32" i="2"/>
  <c r="G32" i="2" s="1"/>
  <c r="H32" i="2" s="1"/>
</calcChain>
</file>

<file path=xl/sharedStrings.xml><?xml version="1.0" encoding="utf-8"?>
<sst xmlns="http://schemas.openxmlformats.org/spreadsheetml/2006/main" count="551" uniqueCount="373">
  <si>
    <t>SINAPI</t>
  </si>
  <si>
    <t>ORGÃO</t>
  </si>
  <si>
    <t>ITEM</t>
  </si>
  <si>
    <t>DESCRIMINAÇÃO</t>
  </si>
  <si>
    <t>QTDE</t>
  </si>
  <si>
    <t>P.UNIT.</t>
  </si>
  <si>
    <t>R$</t>
  </si>
  <si>
    <t>TOTAL</t>
  </si>
  <si>
    <t>UND</t>
  </si>
  <si>
    <t>Subtotal</t>
  </si>
  <si>
    <t>PREFEITURA MUNICIPAL DE POUSO ALEGRE</t>
  </si>
  <si>
    <t>PLANILHA DE ORÇAMENTO</t>
  </si>
  <si>
    <t>LOCAL</t>
  </si>
  <si>
    <t>2.1</t>
  </si>
  <si>
    <t>5.1</t>
  </si>
  <si>
    <t xml:space="preserve">PROCESSO: </t>
  </si>
  <si>
    <t>Total</t>
  </si>
  <si>
    <t xml:space="preserve">RESUMO DE CUSTOS </t>
  </si>
  <si>
    <t>SERP</t>
  </si>
  <si>
    <t>SERVIÇOS PRELIMINARES</t>
  </si>
  <si>
    <t>Serviços Preliminares</t>
  </si>
  <si>
    <t>PAREDES E PAINÉIS</t>
  </si>
  <si>
    <t>7.1</t>
  </si>
  <si>
    <t>COBERTURA</t>
  </si>
  <si>
    <t>8.1</t>
  </si>
  <si>
    <t>8.2</t>
  </si>
  <si>
    <t>8.3</t>
  </si>
  <si>
    <t>ESQUADRIAS/FERRAGENS/VIDROS</t>
  </si>
  <si>
    <t>9.1</t>
  </si>
  <si>
    <t>Esquadrias de Madeira</t>
  </si>
  <si>
    <t>9.2</t>
  </si>
  <si>
    <t>Cobertura</t>
  </si>
  <si>
    <t>Esquadrias/ Ferragens/ Vidros</t>
  </si>
  <si>
    <t>REVESTIMENTOS</t>
  </si>
  <si>
    <t>Paredes e Painéis</t>
  </si>
  <si>
    <t>Revestimentos</t>
  </si>
  <si>
    <t>Pisos</t>
  </si>
  <si>
    <t>PISOS</t>
  </si>
  <si>
    <t>Pintura</t>
  </si>
  <si>
    <t>LIM</t>
  </si>
  <si>
    <t>LIMPEZA GERAL</t>
  </si>
  <si>
    <t>Limpeza Geral da Obra</t>
  </si>
  <si>
    <t>obs.:</t>
  </si>
  <si>
    <t>3 - O orçamento foi feito em conformidade com uma Planta Baixa, sem projeto executivo Hidrosdanitario,</t>
  </si>
  <si>
    <t>Estrutural, Eletrico.</t>
  </si>
  <si>
    <t>1.2</t>
  </si>
  <si>
    <t>6.1</t>
  </si>
  <si>
    <t>C/ BDI R$</t>
  </si>
  <si>
    <t>m3</t>
  </si>
  <si>
    <t>Limpeza final da obra</t>
  </si>
  <si>
    <t>Pintura externa/interna de prédios- Paredes- latex acrílico 2 demãos</t>
  </si>
  <si>
    <t>m2</t>
  </si>
  <si>
    <t>Pintura esmalte acetinado em madeira ( duas demãos)</t>
  </si>
  <si>
    <t>PIN-SEL-005</t>
  </si>
  <si>
    <t xml:space="preserve">Preparação p/ pintura em paredes, PVA/Acrílica, com fundo selador </t>
  </si>
  <si>
    <t>PIN-ACR-005</t>
  </si>
  <si>
    <t>Pintura Óleo/Esmalte, 2 demãos, em esquadrias de ferro</t>
  </si>
  <si>
    <t>PIN-ESM-005</t>
  </si>
  <si>
    <t>REV-AZU-010</t>
  </si>
  <si>
    <t>REV-REB-020</t>
  </si>
  <si>
    <t>DIV</t>
  </si>
  <si>
    <t>DIVERSOS</t>
  </si>
  <si>
    <t>Diversos</t>
  </si>
  <si>
    <t>DEM-ALV-005</t>
  </si>
  <si>
    <t>PIS</t>
  </si>
  <si>
    <t>VER</t>
  </si>
  <si>
    <t>COB</t>
  </si>
  <si>
    <t>ESQ</t>
  </si>
  <si>
    <t>PAR</t>
  </si>
  <si>
    <t>Transporte de material demolido em caçamba</t>
  </si>
  <si>
    <t>1.1</t>
  </si>
  <si>
    <t>TRA-CAÇ-015</t>
  </si>
  <si>
    <t>6.2</t>
  </si>
  <si>
    <t>6.3</t>
  </si>
  <si>
    <t>7.2</t>
  </si>
  <si>
    <t>9.3</t>
  </si>
  <si>
    <t>1.3</t>
  </si>
  <si>
    <t xml:space="preserve">Demolição de alvenaria de tijolo e bloco, sem reaproveitamento, inc. afastamento </t>
  </si>
  <si>
    <t>74209/001</t>
  </si>
  <si>
    <t>1.4</t>
  </si>
  <si>
    <t>1.5</t>
  </si>
  <si>
    <t>1.6</t>
  </si>
  <si>
    <t>ml</t>
  </si>
  <si>
    <t>ROD-CER-005</t>
  </si>
  <si>
    <t>ESQ-POR-050</t>
  </si>
  <si>
    <t>Esquadrias de chapa de aço</t>
  </si>
  <si>
    <t>SEDS-ESQ-030</t>
  </si>
  <si>
    <t>SEE-SER-165</t>
  </si>
  <si>
    <t>unid.</t>
  </si>
  <si>
    <t>73739/001</t>
  </si>
  <si>
    <t>5.2</t>
  </si>
  <si>
    <t>DIV-PED-010</t>
  </si>
  <si>
    <t>Divisória de ardósia e=3,0 cm, inclusive ferragens em latão cromado</t>
  </si>
  <si>
    <t>Barra de apoio em aço inox p/ PNE L=80 cm (Lavatório)</t>
  </si>
  <si>
    <t>ACE-BAR-005</t>
  </si>
  <si>
    <t>ACE-BAR-015</t>
  </si>
  <si>
    <t>Barra de apoio em aço inox p/ PNE L=90 cm (Vaso sanitário)</t>
  </si>
  <si>
    <r>
      <t>Rufo em chapa de aço galvanizado n</t>
    </r>
    <r>
      <rPr>
        <vertAlign val="superscript"/>
        <sz val="14"/>
        <rFont val="Arial"/>
        <family val="2"/>
      </rPr>
      <t>o</t>
    </r>
    <r>
      <rPr>
        <sz val="14"/>
        <rFont val="Arial"/>
        <family val="2"/>
      </rPr>
      <t xml:space="preserve"> 24, desenvolvimento 25cm</t>
    </r>
  </si>
  <si>
    <t>Porta de mad. Comp. lisa p/ pint, 0,80x2,10m, inc aduela, alizar de 1ª e dob. c/  anel</t>
  </si>
  <si>
    <t>Assentamento de azulejo bco 15x15cm, junta a prumo c/ arg. pré, inclusive rejunt.</t>
  </si>
  <si>
    <t>Revestimento de parede em massa única e=2,0 cm, com arg. de cal cim. e areia</t>
  </si>
  <si>
    <t>REFORMA E PINTURA DA POLICLINICA MUNICIPAL</t>
  </si>
  <si>
    <t>Bairro: Centro</t>
  </si>
  <si>
    <t>Rua Prof. Jorge Beltrão</t>
  </si>
  <si>
    <t xml:space="preserve">Rodapé cerâmico e = 7 cm </t>
  </si>
  <si>
    <t>Camada de regularização em argamassa traço 1:3, esp. média = 3 cm</t>
  </si>
  <si>
    <t>IMP-CAM-005</t>
  </si>
  <si>
    <t>2 - O BDI aplicado é de 24,23% sobre as Tabelas acima citadas</t>
  </si>
  <si>
    <t>Remoção de porta ou janela, inc marco e alizar, inc. afastamento e empilhamento</t>
  </si>
  <si>
    <t>DEM-POR-005</t>
  </si>
  <si>
    <t>Demolição de piso cerâmico ou ladrilho hidráulico, inclusive afastamento</t>
  </si>
  <si>
    <t>DEM-PIS-010</t>
  </si>
  <si>
    <t>Demolição de rodapé em geral, inclusive argamassa de assentamento</t>
  </si>
  <si>
    <t>m</t>
  </si>
  <si>
    <t>DEM-ROD-005</t>
  </si>
  <si>
    <t xml:space="preserve">1 - Os preços foram obtidos nas Tabelas SINAPI (Abr/2017) e SETOP (Mar/2017) </t>
  </si>
  <si>
    <t>VER-POR-012</t>
  </si>
  <si>
    <t>ALV-TIJ-010</t>
  </si>
  <si>
    <t>Alvenaria de tijolo maciço requeimado E=10 cm, a revestir</t>
  </si>
  <si>
    <t>1.7</t>
  </si>
  <si>
    <t>1.8</t>
  </si>
  <si>
    <t>1.9</t>
  </si>
  <si>
    <t>1.10</t>
  </si>
  <si>
    <t>Engradamento para telhado de fibrocimento ondulada</t>
  </si>
  <si>
    <t>COB-ENG-010</t>
  </si>
  <si>
    <t>COB-TEL-025</t>
  </si>
  <si>
    <t>Cobertura em telha de fibrocimento ondulada E = 6mm</t>
  </si>
  <si>
    <t>DEM-ENG-005</t>
  </si>
  <si>
    <t>Demolição de engrad. de telha metálica, PVC ou fibrocimento, inc. empilhamento</t>
  </si>
  <si>
    <t>DEM-TEL-010</t>
  </si>
  <si>
    <t>Remoção de telha tipo calha de fibrocimento, inc. afastamento e empilhamento</t>
  </si>
  <si>
    <t>DEM-REV-010</t>
  </si>
  <si>
    <t xml:space="preserve">Demolição de revestimento cerâmico, azulejo ou ladrilho hid., inclusive afastamento  </t>
  </si>
  <si>
    <t>Demolição de reboco, inclusive afastamento</t>
  </si>
  <si>
    <t>DEM-REV-005</t>
  </si>
  <si>
    <t>Costura na alvenaria com ferro diâm. 6.3 mm CA-60</t>
  </si>
  <si>
    <t>COTAÇÃO</t>
  </si>
  <si>
    <t>Remoção de bancada de pedra (marmore, granito, marmorite, ardósia etc)</t>
  </si>
  <si>
    <t>DEM-BAN-005</t>
  </si>
  <si>
    <r>
      <t>Rufo em chapa de aço galvanizado n</t>
    </r>
    <r>
      <rPr>
        <vertAlign val="superscript"/>
        <sz val="14"/>
        <rFont val="Arial"/>
        <family val="2"/>
      </rPr>
      <t>o</t>
    </r>
    <r>
      <rPr>
        <sz val="14"/>
        <rFont val="Arial"/>
        <family val="2"/>
      </rPr>
      <t xml:space="preserve"> 24, desenvolvimento 50cm</t>
    </r>
  </si>
  <si>
    <t>PLU-RUF-025</t>
  </si>
  <si>
    <t>Assentamento de esquadria de ferro e chapa</t>
  </si>
  <si>
    <t>SEDS-COL-005</t>
  </si>
  <si>
    <t>VID-FAN-010</t>
  </si>
  <si>
    <t>Vidro fantasia tipo canelado, esp= 3/4mm,colocado</t>
  </si>
  <si>
    <t>Remoção de louças (pia, banheira, lavatório, vaso sanitário, tanque)</t>
  </si>
  <si>
    <t>1.11</t>
  </si>
  <si>
    <t>DEM-LOU-005</t>
  </si>
  <si>
    <t>Fechadura de embutir c/  cilindro, externa, para portas internas, padrão popular</t>
  </si>
  <si>
    <t>Fechadura de embutir p/ porta de banheiro completa, padrão popular</t>
  </si>
  <si>
    <t>Folha de porta de madeira de lei, tipo prancheta p/ pintura 80 x 210 cm</t>
  </si>
  <si>
    <t>ESQ-FOL-020</t>
  </si>
  <si>
    <t>Pintura externa/interna de prédios- Paredes- latex acrílico lavável 2 demãos</t>
  </si>
  <si>
    <t>Esquadrias Vidro Temperado</t>
  </si>
  <si>
    <t>7.3</t>
  </si>
  <si>
    <t>Porta de vidro temperado 0,90 x 2,10 m, esp. 10 mm, inclusive acessórios</t>
  </si>
  <si>
    <t>73838/001</t>
  </si>
  <si>
    <t>Vidro temperado incolor, espessura 10 mm, fornec. E instalação</t>
  </si>
  <si>
    <t>Janela veneziana fixa em chapa 14, padrão SEDS, com grade</t>
  </si>
  <si>
    <t>SEDS-ESQ-035</t>
  </si>
  <si>
    <t xml:space="preserve">Janela de ferro e vidro, padrão SEDS </t>
  </si>
  <si>
    <t>Porta metálica de 0,80x2,10 m, inc. fechadura ext. e ferragens, conf. padrão escolar</t>
  </si>
  <si>
    <t>Textura acrílica, aplicação manual em parede, uma demão</t>
  </si>
  <si>
    <t>Instalação Hidráulica</t>
  </si>
  <si>
    <t>Tubo de PVC soldável, DN=25 mm, inst em ramal, fornecimento e instalação</t>
  </si>
  <si>
    <t>Tubo PVC esgoto DN=100 mm, esgoto predial, fornecimento e instalação</t>
  </si>
  <si>
    <t>Tubo PVC esgoto DN=50 mm, esgoto predial, fornecimento e instalação</t>
  </si>
  <si>
    <t>Ponto de consumo terminal de agua fria, com tubulação de PVC DN 25 mm</t>
  </si>
  <si>
    <t>Caixa sifonada de PVC 100 x 100 x 50, junta elástica, fornecida e instalada</t>
  </si>
  <si>
    <t>Vaso sanitário c/ cx descarga acoplada de louça branca, fornecim e instalação</t>
  </si>
  <si>
    <t>Lavatório de louça branca c/ coluna, padrão popular, com sifão, valvula e engate</t>
  </si>
  <si>
    <t xml:space="preserve">Papeleira de parede em metal cromado </t>
  </si>
  <si>
    <t>1.12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</si>
  <si>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</si>
  <si>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</si>
  <si>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</si>
  <si>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</si>
  <si>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</si>
  <si>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</si>
  <si>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</si>
  <si>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</si>
  <si>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</si>
  <si>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4.1</t>
  </si>
  <si>
    <t>4.2</t>
  </si>
  <si>
    <t>4.3</t>
  </si>
  <si>
    <t>4.4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</si>
  <si>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</si>
  <si>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</si>
  <si>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</si>
  <si>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</si>
  <si>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</si>
  <si>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</si>
  <si>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</si>
  <si>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</si>
  <si>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5.2.5</t>
  </si>
  <si>
    <t>5.3</t>
  </si>
  <si>
    <t>5.3.1</t>
  </si>
  <si>
    <t>5.3.2</t>
  </si>
  <si>
    <t>8.4</t>
  </si>
  <si>
    <t>8.5</t>
  </si>
  <si>
    <t>10.1</t>
  </si>
  <si>
    <t>1.13</t>
  </si>
  <si>
    <t>1.14</t>
  </si>
  <si>
    <t>Demolição de concreto simples</t>
  </si>
  <si>
    <t>Escavação manual de valas, até 1,50 m</t>
  </si>
  <si>
    <t>TER-ESC-035</t>
  </si>
  <si>
    <t>4.5</t>
  </si>
  <si>
    <t>Piso de borracha frisado, espessura 7 mm, assentado com argamassa traço 1:3</t>
  </si>
  <si>
    <t xml:space="preserve">Cumeeira para telha de fibrocimento ondulada E=6 mm, inc. acessórios de fixaçao </t>
  </si>
  <si>
    <t>Remoção de telha ondulada de fibrocimento, inc. afastamento e empilhamento</t>
  </si>
  <si>
    <t>DEM-TEL-015</t>
  </si>
  <si>
    <t>1.15</t>
  </si>
  <si>
    <t>5.2.6</t>
  </si>
  <si>
    <t>SER-POR-025</t>
  </si>
  <si>
    <t>Porta de sanitário completa, bat de ferro, quadro em metalon 20x30mm, inc ferragens</t>
  </si>
  <si>
    <t>Placa de obra em chapa de aço zincado (3,00 x 1,50) m</t>
  </si>
  <si>
    <t>Soleira de granito cinza andorinha e = 2,0 cm</t>
  </si>
  <si>
    <t>SOL-GRA-005</t>
  </si>
  <si>
    <t xml:space="preserve">Cobertura em telha translúcida </t>
  </si>
  <si>
    <t>4.6</t>
  </si>
  <si>
    <t>INSTALAÇÃO HIDROSANITÁRIA</t>
  </si>
  <si>
    <t>Emboço p/ receb. de cerâmica c/ argamassa de cal e areia 1:2:8 esp =2cm</t>
  </si>
  <si>
    <t>Revest. com Grés-porcelan. 60x60 cm, extra, assente com arg. pré fab., inc. rejunt.</t>
  </si>
  <si>
    <t>SETOP/SINAPI</t>
  </si>
  <si>
    <t>INSTALAÇÕES ELÉTRICAS</t>
  </si>
  <si>
    <t>9.4</t>
  </si>
  <si>
    <t>9.5</t>
  </si>
  <si>
    <t>9.6</t>
  </si>
  <si>
    <t>10.2</t>
  </si>
  <si>
    <t>10.3</t>
  </si>
  <si>
    <t>11.1</t>
  </si>
  <si>
    <t>Installações Elétricas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</si>
  <si>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</si>
  <si>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</si>
  <si>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</si>
  <si>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</si>
  <si>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</si>
  <si>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</si>
  <si>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</si>
  <si>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</si>
  <si>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</si>
  <si>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</si>
  <si>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</si>
  <si>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</si>
  <si>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</si>
  <si>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</si>
  <si>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</si>
  <si>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</si>
  <si>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</si>
  <si>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</si>
  <si>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</si>
  <si>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</si>
  <si>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Eletroduto PVC rígido 3/4"</t>
  </si>
  <si>
    <t>Curva 90º PVC rigido 3/4"</t>
  </si>
  <si>
    <t>Luva PVC rígido 3/4"</t>
  </si>
  <si>
    <t>ELE-CON-200</t>
  </si>
  <si>
    <t>Conj. Tampa c/ Interruptor 1 tecla simples + tomada p/ condulete 3/4"</t>
  </si>
  <si>
    <t>Conj. Tampa e 1 tomada 2P universal p/ condulete 3/4</t>
  </si>
  <si>
    <t>ELE-CON-195</t>
  </si>
  <si>
    <t>Cabo de cobre, isolamento antichama, seção 1,5 mm - flexível</t>
  </si>
  <si>
    <t>ELE-CAB-005</t>
  </si>
  <si>
    <t>Cabo de cobre, isolamento antichama, seção 4,0 mm - flexível</t>
  </si>
  <si>
    <t>Cabo de cobre, isolamento antichama, seção 2,5 mm - flexível</t>
  </si>
  <si>
    <t>ELE-CAB-010.2</t>
  </si>
  <si>
    <t>ELE-CAB-015.2</t>
  </si>
  <si>
    <t>Interruptor 1 tecla simples s/ placa</t>
  </si>
  <si>
    <t>ELE-INT-005</t>
  </si>
  <si>
    <t>ELE-INT-080</t>
  </si>
  <si>
    <t>Conj. 2 interruptores simples + 1 tomada 2P universal retangular sem placa</t>
  </si>
  <si>
    <t>Conj. 2 interruptores simples, sem placa</t>
  </si>
  <si>
    <t>ELE-INT-025</t>
  </si>
  <si>
    <t>Conj. 3 interruptores simples, sem placa</t>
  </si>
  <si>
    <t>ELE-INT-125</t>
  </si>
  <si>
    <t>LUMINÁRIA CHANFRADA PARA LÂMPADA FLUOR. 2 X 16 W OU 2 X 20 W</t>
  </si>
  <si>
    <t>ELE-LUM-010</t>
  </si>
  <si>
    <t>ELE-LUM-040</t>
  </si>
  <si>
    <t>LUMINÁRIA CHANFRADA PARA LÂMPADA FLUOR. 4 X 32 W OU 4 X 40 W</t>
  </si>
  <si>
    <t>LUMINÁRIA CHANFRADA PARA LÂMPADA FLUOR. 2 X 32 W OU 2 X 40 W</t>
  </si>
  <si>
    <t>ELE-LUM-025</t>
  </si>
  <si>
    <t>ELE-DIS-066</t>
  </si>
  <si>
    <t>Disjuntor bipolar termomagnético 5 KA, de 32 A</t>
  </si>
  <si>
    <t>ELE-PLA-020</t>
  </si>
  <si>
    <t xml:space="preserve">Placa cega p/ caixa 4x2 </t>
  </si>
  <si>
    <t xml:space="preserve">Placa cega p/ caixa 4x4 </t>
  </si>
  <si>
    <t>ELE-PLA-025</t>
  </si>
  <si>
    <t>ELE-PLA-010</t>
  </si>
  <si>
    <t>PLACA (ESPELHO) PARA CAIXA , 2" X 4"</t>
  </si>
  <si>
    <t>PLACA PARA CAIXA 4" X 4", 2 + 2 POSTOS REDONDOS</t>
  </si>
  <si>
    <t>ELE-PLA-055</t>
  </si>
  <si>
    <t>74131/001</t>
  </si>
  <si>
    <t>Caixa distribuição de energia p/ 3 disjuntores termomagnéticos monopolares</t>
  </si>
  <si>
    <t xml:space="preserve">Lâmpada calha de led 9 w </t>
  </si>
  <si>
    <t xml:space="preserve">Lâmpada calha de led 18 w </t>
  </si>
  <si>
    <t>DATA: 27/09/17</t>
  </si>
  <si>
    <t>CRONOGRAMA FÍSICO-FINANCEIRO</t>
  </si>
  <si>
    <t>Bairro CENTRO</t>
  </si>
  <si>
    <t>VALORES</t>
  </si>
  <si>
    <t>EXECUÇÃO</t>
  </si>
  <si>
    <t>EM R$</t>
  </si>
  <si>
    <t>1º MÊS</t>
  </si>
  <si>
    <t>2º MÊS</t>
  </si>
  <si>
    <t>SERVIÇOS</t>
  </si>
  <si>
    <t>VALOR</t>
  </si>
  <si>
    <t>PINTURA</t>
  </si>
  <si>
    <t>TOTAL ACUMULADO</t>
  </si>
  <si>
    <t>REFORMA E PINTURA DO IMÓVEL DA SEC. DA POLICLINICA MUNICIPAL</t>
  </si>
  <si>
    <t>Rua Dr. Jorge Beltrão</t>
  </si>
  <si>
    <t>INSTALAÇÕES HIDROSANITÁRIAS</t>
  </si>
  <si>
    <t>PIN</t>
  </si>
  <si>
    <t>3º MÊS</t>
  </si>
  <si>
    <t>4º MÊS</t>
  </si>
  <si>
    <t>MEMÓRIA DE CÁLCULO</t>
  </si>
  <si>
    <t>MEMÓRIA</t>
  </si>
  <si>
    <t>Demolições de bancos, bancadas e alvenarias</t>
  </si>
  <si>
    <t xml:space="preserve">Bancos: (6,75x0,5x0,5)+(6,75x0,15x0,5)+(4,0x0,5x0,5)+4,0x0,15x0,5) = </t>
  </si>
  <si>
    <t>Bancadas: (1,1x0,15x3,5) =</t>
  </si>
  <si>
    <t>Alvenarias: (0,9x2,2/2)+(1,0x2,2)+(3,0x,15x2,8)+(2,0x0,15x2,8)+(2,3x0,15x2,8)+</t>
  </si>
  <si>
    <t>UNIDADE</t>
  </si>
  <si>
    <t>(2X0,15X2,8)2+(1,5X0,15X2,8)+(2,2X1,4X0,15)+(1,6X2,2X0,15)X2 =</t>
  </si>
  <si>
    <t>TOTAL DO ITEM</t>
  </si>
  <si>
    <t>M3</t>
  </si>
  <si>
    <t>Demolição de piso</t>
  </si>
  <si>
    <t>(6,75x4,05)+(2,95x7,65)-(2,0x2,0)+4,0x2,95)+(5,1x3,0)+(4,5x3,0)+(3,05x5,1)+</t>
  </si>
  <si>
    <t>(4,5x2,3)+(2,1x5,1)+(4,5x3,45)+(4,5x2,05)+(1,5x5,05)+(4,15x2,65)+(4,15x2,1)+</t>
  </si>
  <si>
    <t>(3,05+3,45)/2x5,8+(4,05x1,7)+(3,95+3,45)/2x4,5+(1,9x2,35)+(2,25+2,45)/2x4,05+</t>
  </si>
  <si>
    <t>(1,75x4,2)+(1,0x6,7)+(3,9x3,6)+(2,5x3,6)+(1,9x14,95)+(6,55x1,4)+(3,1x2,4)+</t>
  </si>
  <si>
    <t>(2,7x2,4)+(2,6x2,4)+(5,2+5,6)/2x3,3+(3,8+4,0)/2x2,15+(3,75+3,4)/2x2,95+</t>
  </si>
  <si>
    <t>(0,75x1,6)x2+(1,45+1,6)/2x1,3+(4,25+4,55)/2x2,8+(8,0x1,0)+(1,3x2,7)+(4,05x1,05)</t>
  </si>
  <si>
    <t>(1,55x1,0)x2+(2,8x4,9) =</t>
  </si>
  <si>
    <t>Transformando a área de piso em volume = 456,30x0,03m = 13,68</t>
  </si>
  <si>
    <t>M2</t>
  </si>
  <si>
    <t>Demolição de rodapé</t>
  </si>
  <si>
    <t>Rodapé: 4,05+6,75+(2,95x3)+7,65+(4,0+2,8)x2+(3,0+5,1)x2+(4,5+3,0)x2+(3,05+5,1)x2</t>
  </si>
  <si>
    <t>(2,3+4,5)x2+(5,1+3,5+7,0)+(4,5+3,5)x2+(2,3+3,5)x2+(6,3+6,3)+(4,5+4,5+1,0+4,0)+</t>
  </si>
  <si>
    <t>12,0+(2,3+4,5)x2+(2,4+4,05)x2+(3,4+5,25)x2+(6,7+6,7+1,0+5,0+3,6+3,0+7,8+3,6)+</t>
  </si>
  <si>
    <t>(4,2+2,0)x2+(13,0+10,0)+(2,7+2,4)x2+(2,6+2,4)x2+(2,7+10,0+2,0+9,5+3,4+5,3)+</t>
  </si>
  <si>
    <t>(3,85+2,0)x2+(3,8+3,4+4,0+4,0)+(2,8+4,3)x2 =</t>
  </si>
  <si>
    <t>M</t>
  </si>
  <si>
    <t>Demolição e retirada de azulejos</t>
  </si>
  <si>
    <t>Azulejo</t>
  </si>
  <si>
    <t>(1,2+2,0)x2,0+(2,0+1,2+1,2+4,9+1,7+2,0+3,4+1,7)x2,0+(2,15+3,9)x2,7 =</t>
  </si>
  <si>
    <t>(2,6+2,7+3,1)x2,4x2+(2,4x6x2,4)+(3,5x2)+6,75+4,0 =</t>
  </si>
  <si>
    <t>Piso/Regularização de piso</t>
  </si>
  <si>
    <t>Área de demolição de piso</t>
  </si>
  <si>
    <t>Rodapé</t>
  </si>
  <si>
    <t>Área de remoção de rodapé</t>
  </si>
  <si>
    <t>(0,8x2,10x7)+(1,5x2,1x1)+(1,0x1,2x1)+(2,0x1,5x1)+(1,5x1,2x1) =</t>
  </si>
  <si>
    <t>Remoção de portas ou janelas c/ marco e alizar</t>
  </si>
  <si>
    <t>Transporte de material demolido em caçambas</t>
  </si>
  <si>
    <t>Alvenaria</t>
  </si>
  <si>
    <t>(2,8+1,5+3,0)x2,7+(1,5x1,2)x2+(0,8x2,1)+(0,9x2,2)x4+(1,5x1,2) =</t>
  </si>
  <si>
    <t>Telhado Canalete 49</t>
  </si>
  <si>
    <t>(6,3x19,0) =</t>
  </si>
  <si>
    <t>Cobertura em telha translúcida</t>
  </si>
  <si>
    <t>Pintura em esquadrias de madeira</t>
  </si>
  <si>
    <t>(6,70x1,7) =</t>
  </si>
  <si>
    <t>(0,8x2,1)x25x2 =</t>
  </si>
  <si>
    <t>Pintura em esquadrias metálicas</t>
  </si>
  <si>
    <t>[13,3+(456,3x0,03)+(82,0x0,03)+(318,0x0,07x0,03)+7,0(telhado)+5,0(eventuais)]</t>
  </si>
  <si>
    <t>{(1,5x2,1)+(1,5x1,2)x21+(2,0x2,1)+(1,2x1,2)+(1,0x1,2)+(0,8x0,6)x6+(0,6x0,6)x2+(0,8x2,1)x4]x2 =</t>
  </si>
  <si>
    <t>Textura acrílica na fachada</t>
  </si>
  <si>
    <t>(4,5x24) =</t>
  </si>
  <si>
    <t>Pintura látex acrilico (teto)</t>
  </si>
  <si>
    <t>(Área demolição de piso) = 490</t>
  </si>
  <si>
    <t>Pintura látex acrilico (paredes acima do barrado)</t>
  </si>
  <si>
    <t>[(4,0+2,8)x2+(5,1+3,0)x2+(4,5+3,0)x2+(3,05+5,1)x2+(2,0+2,3)x2+(4,5+3,45)x2+(2,05+4,5)x2+</t>
  </si>
  <si>
    <t>(4,15+2,65)x2+(4,15+2,1)x2+(5,8+3,0)x2+(4,5+3,3)x2+(2,4+4,05)x2+(2,2+4,05)x2+(5,25+5,3)x2+</t>
  </si>
  <si>
    <t>(2,5+3,6)x2+(3,6+3,9)x2+(2,7+2,6+3,1)x2,4x2+(4,0+3,3+5,5+2,0+1,0+1,3)+(3,75+3,0+3,4+3,0+4,0)+</t>
  </si>
  <si>
    <t>(2,8+4,3+2,8+2,5+5,0)+(6,75+2,95+4,9+4,0+7,65+2,95+8,0)+(12,0x2)+(6,15+1,4)x2+(6,7x2)+1,0+</t>
  </si>
  <si>
    <t xml:space="preserve">2,4+4,0+(6,3+6,3+1,7)+(5,0+5,1+3,6+2,6) = 452,27 (452,27x1,3) = 587,95 </t>
  </si>
  <si>
    <t>Pintura látex acrilico (total)</t>
  </si>
  <si>
    <t>Látex teto + Látex acima do barrado = 490,00 +590 = 1080,00</t>
  </si>
  <si>
    <t>(452,27x1,5) = 678,4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</si>
</sst>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4"/>
      <name val="Arial"/>
      <family val="2"/>
    </font>
    <font>
      <sz val="14"/>
      <color theme="0"/>
      <name val="Arial"/>
      <family val="2"/>
    </font>
    <font>
      <sz val="14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0" fontId="1" fillId="0" borderId="0" xfId="0" applyFont="1"/>
    <xf numFmtId="0" fontId="1" fillId="0" borderId="0" xfId="0" applyFont="1" applyBorder="1"/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/>
    <xf numFmtId="2" fontId="1" fillId="0" borderId="0" xfId="0" applyNumberFormat="1" applyFont="1"/>
    <xf numFmtId="2" fontId="2" fillId="0" borderId="0" xfId="0" applyNumberFormat="1" applyFont="1" applyBorder="1"/>
    <xf numFmtId="2" fontId="1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/>
    <xf numFmtId="2" fontId="2" fillId="2" borderId="0" xfId="0" applyNumberFormat="1" applyFont="1" applyFill="1"/>
    <xf numFmtId="0" fontId="1" fillId="2" borderId="0" xfId="0" applyFont="1" applyFill="1"/>
    <xf numFmtId="2" fontId="1" fillId="2" borderId="0" xfId="0" applyNumberFormat="1" applyFont="1" applyFill="1"/>
    <xf numFmtId="0" fontId="3" fillId="2" borderId="0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/>
    <xf numFmtId="4" fontId="4" fillId="2" borderId="11" xfId="0" applyNumberFormat="1" applyFont="1" applyFill="1" applyBorder="1" applyAlignment="1"/>
    <xf numFmtId="4" fontId="4" fillId="2" borderId="12" xfId="0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/>
    <xf numFmtId="4" fontId="4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Fill="1" applyBorder="1" applyAlignment="1" applyProtection="1"/>
    <xf numFmtId="0" fontId="5" fillId="0" borderId="8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0" xfId="0" applyFont="1" applyBorder="1"/>
    <xf numFmtId="4" fontId="4" fillId="0" borderId="11" xfId="0" applyNumberFormat="1" applyFont="1" applyBorder="1" applyAlignment="1"/>
    <xf numFmtId="4" fontId="4" fillId="0" borderId="12" xfId="0" applyNumberFormat="1" applyFont="1" applyBorder="1" applyAlignment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5" fillId="0" borderId="1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/>
    <xf numFmtId="0" fontId="5" fillId="0" borderId="1" xfId="0" applyFont="1" applyFill="1" applyBorder="1" applyAlignment="1" applyProtection="1">
      <alignment horizontal="left"/>
    </xf>
    <xf numFmtId="0" fontId="3" fillId="0" borderId="0" xfId="0" applyFont="1" applyBorder="1" applyAlignment="1">
      <alignment horizontal="center" vertical="center" textRotation="90"/>
    </xf>
    <xf numFmtId="0" fontId="6" fillId="0" borderId="1" xfId="0" applyFont="1" applyFill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1" xfId="0" applyFont="1" applyFill="1" applyBorder="1" applyAlignment="1" applyProtection="1">
      <alignment horizontal="center"/>
    </xf>
    <xf numFmtId="4" fontId="3" fillId="0" borderId="1" xfId="0" applyNumberFormat="1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4" fontId="8" fillId="2" borderId="2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textRotation="90"/>
    </xf>
    <xf numFmtId="4" fontId="5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/>
    <xf numFmtId="4" fontId="6" fillId="2" borderId="11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1" fillId="2" borderId="0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1" xfId="0" applyFont="1" applyFill="1" applyBorder="1"/>
    <xf numFmtId="4" fontId="1" fillId="2" borderId="0" xfId="0" applyNumberFormat="1" applyFont="1" applyFill="1"/>
    <xf numFmtId="4" fontId="2" fillId="2" borderId="0" xfId="0" applyNumberFormat="1" applyFont="1" applyFill="1"/>
    <xf numFmtId="4" fontId="2" fillId="2" borderId="0" xfId="0" applyNumberFormat="1" applyFont="1" applyFill="1" applyBorder="1"/>
    <xf numFmtId="4" fontId="2" fillId="0" borderId="0" xfId="0" applyNumberFormat="1" applyFont="1" applyBorder="1"/>
    <xf numFmtId="0" fontId="1" fillId="2" borderId="25" xfId="0" applyFont="1" applyFill="1" applyBorder="1" applyAlignment="1"/>
    <xf numFmtId="0" fontId="1" fillId="2" borderId="0" xfId="0" applyFont="1" applyFill="1" applyBorder="1" applyAlignment="1"/>
    <xf numFmtId="4" fontId="1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/>
    </xf>
    <xf numFmtId="4" fontId="1" fillId="2" borderId="26" xfId="0" applyNumberFormat="1" applyFont="1" applyFill="1" applyBorder="1" applyAlignment="1">
      <alignment horizontal="right"/>
    </xf>
    <xf numFmtId="0" fontId="1" fillId="2" borderId="25" xfId="0" applyFont="1" applyFill="1" applyBorder="1" applyAlignment="1">
      <alignment horizontal="center"/>
    </xf>
    <xf numFmtId="0" fontId="1" fillId="2" borderId="25" xfId="0" applyFont="1" applyFill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" fontId="1" fillId="2" borderId="29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2" borderId="16" xfId="0" applyNumberFormat="1" applyFont="1" applyFill="1" applyBorder="1" applyAlignment="1">
      <alignment horizontal="center"/>
    </xf>
    <xf numFmtId="4" fontId="1" fillId="2" borderId="22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4" fontId="1" fillId="2" borderId="37" xfId="0" applyNumberFormat="1" applyFont="1" applyFill="1" applyBorder="1"/>
    <xf numFmtId="4" fontId="1" fillId="2" borderId="35" xfId="0" applyNumberFormat="1" applyFont="1" applyFill="1" applyBorder="1" applyAlignment="1">
      <alignment horizontal="center"/>
    </xf>
    <xf numFmtId="4" fontId="1" fillId="2" borderId="38" xfId="0" applyNumberFormat="1" applyFont="1" applyFill="1" applyBorder="1" applyAlignment="1">
      <alignment horizontal="right"/>
    </xf>
    <xf numFmtId="4" fontId="0" fillId="0" borderId="0" xfId="0" applyNumberFormat="1"/>
    <xf numFmtId="4" fontId="11" fillId="0" borderId="47" xfId="0" applyNumberFormat="1" applyFont="1" applyFill="1" applyBorder="1" applyAlignment="1" applyProtection="1">
      <alignment horizontal="center"/>
    </xf>
    <xf numFmtId="4" fontId="1" fillId="0" borderId="47" xfId="0" applyNumberFormat="1" applyFont="1" applyBorder="1" applyAlignment="1">
      <alignment horizontal="center"/>
    </xf>
    <xf numFmtId="4" fontId="1" fillId="2" borderId="48" xfId="0" applyNumberFormat="1" applyFont="1" applyFill="1" applyBorder="1" applyAlignment="1">
      <alignment horizontal="right"/>
    </xf>
    <xf numFmtId="0" fontId="1" fillId="0" borderId="49" xfId="0" applyFont="1" applyBorder="1" applyAlignment="1">
      <alignment horizontal="center"/>
    </xf>
    <xf numFmtId="0" fontId="12" fillId="0" borderId="50" xfId="0" applyFont="1" applyFill="1" applyBorder="1" applyAlignment="1" applyProtection="1">
      <alignment horizontal="center"/>
    </xf>
    <xf numFmtId="4" fontId="10" fillId="0" borderId="52" xfId="0" applyNumberFormat="1" applyFont="1" applyBorder="1" applyAlignment="1">
      <alignment vertical="center"/>
    </xf>
    <xf numFmtId="0" fontId="1" fillId="0" borderId="47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4" fontId="12" fillId="0" borderId="54" xfId="0" applyNumberFormat="1" applyFont="1" applyFill="1" applyBorder="1" applyAlignment="1" applyProtection="1">
      <alignment vertical="center"/>
    </xf>
    <xf numFmtId="4" fontId="10" fillId="0" borderId="54" xfId="0" applyNumberFormat="1" applyFont="1" applyBorder="1" applyAlignment="1">
      <alignment vertical="center"/>
    </xf>
    <xf numFmtId="4" fontId="10" fillId="2" borderId="32" xfId="0" applyNumberFormat="1" applyFont="1" applyFill="1" applyBorder="1" applyAlignment="1">
      <alignment vertical="center"/>
    </xf>
    <xf numFmtId="4" fontId="10" fillId="2" borderId="54" xfId="0" applyNumberFormat="1" applyFont="1" applyFill="1" applyBorder="1" applyAlignment="1">
      <alignment vertical="center"/>
    </xf>
    <xf numFmtId="9" fontId="1" fillId="0" borderId="55" xfId="0" applyNumberFormat="1" applyFont="1" applyBorder="1" applyAlignment="1">
      <alignment horizontal="center"/>
    </xf>
    <xf numFmtId="9" fontId="1" fillId="0" borderId="39" xfId="0" applyNumberFormat="1" applyFont="1" applyBorder="1" applyAlignment="1">
      <alignment horizontal="center"/>
    </xf>
    <xf numFmtId="4" fontId="1" fillId="2" borderId="44" xfId="0" applyNumberFormat="1" applyFont="1" applyFill="1" applyBorder="1" applyAlignment="1">
      <alignment horizontal="center"/>
    </xf>
    <xf numFmtId="4" fontId="1" fillId="2" borderId="48" xfId="0" applyNumberFormat="1" applyFont="1" applyFill="1" applyBorder="1" applyAlignment="1">
      <alignment horizontal="center"/>
    </xf>
    <xf numFmtId="4" fontId="1" fillId="2" borderId="54" xfId="0" applyNumberFormat="1" applyFont="1" applyFill="1" applyBorder="1" applyAlignment="1">
      <alignment horizontal="right"/>
    </xf>
    <xf numFmtId="9" fontId="1" fillId="2" borderId="49" xfId="0" applyNumberFormat="1" applyFont="1" applyFill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4" fontId="1" fillId="2" borderId="60" xfId="0" applyNumberFormat="1" applyFont="1" applyFill="1" applyBorder="1" applyAlignment="1">
      <alignment horizontal="center"/>
    </xf>
    <xf numFmtId="4" fontId="11" fillId="2" borderId="47" xfId="0" applyNumberFormat="1" applyFont="1" applyFill="1" applyBorder="1" applyAlignment="1" applyProtection="1">
      <alignment horizontal="center"/>
    </xf>
    <xf numFmtId="4" fontId="1" fillId="2" borderId="47" xfId="0" applyNumberFormat="1" applyFont="1" applyFill="1" applyBorder="1" applyAlignment="1">
      <alignment horizontal="center"/>
    </xf>
    <xf numFmtId="9" fontId="11" fillId="2" borderId="49" xfId="0" applyNumberFormat="1" applyFont="1" applyFill="1" applyBorder="1" applyAlignment="1" applyProtection="1">
      <alignment horizontal="center"/>
    </xf>
    <xf numFmtId="9" fontId="1" fillId="2" borderId="27" xfId="0" applyNumberFormat="1" applyFont="1" applyFill="1" applyBorder="1" applyAlignment="1">
      <alignment horizontal="center"/>
    </xf>
    <xf numFmtId="4" fontId="11" fillId="2" borderId="44" xfId="0" applyNumberFormat="1" applyFont="1" applyFill="1" applyBorder="1" applyAlignment="1" applyProtection="1">
      <alignment horizontal="center"/>
    </xf>
    <xf numFmtId="2" fontId="1" fillId="0" borderId="47" xfId="0" applyNumberFormat="1" applyFont="1" applyBorder="1" applyAlignment="1">
      <alignment horizontal="center"/>
    </xf>
    <xf numFmtId="4" fontId="1" fillId="2" borderId="48" xfId="0" applyNumberFormat="1" applyFont="1" applyFill="1" applyBorder="1" applyAlignment="1">
      <alignment vertical="center"/>
    </xf>
    <xf numFmtId="9" fontId="11" fillId="0" borderId="42" xfId="0" applyNumberFormat="1" applyFont="1" applyFill="1" applyBorder="1" applyAlignment="1" applyProtection="1">
      <alignment horizontal="center"/>
    </xf>
    <xf numFmtId="9" fontId="1" fillId="3" borderId="59" xfId="0" applyNumberFormat="1" applyFont="1" applyFill="1" applyBorder="1" applyAlignment="1">
      <alignment horizontal="center"/>
    </xf>
    <xf numFmtId="9" fontId="1" fillId="3" borderId="49" xfId="0" applyNumberFormat="1" applyFont="1" applyFill="1" applyBorder="1" applyAlignment="1">
      <alignment horizontal="center"/>
    </xf>
    <xf numFmtId="9" fontId="1" fillId="3" borderId="27" xfId="0" applyNumberFormat="1" applyFont="1" applyFill="1" applyBorder="1" applyAlignment="1">
      <alignment horizontal="center"/>
    </xf>
    <xf numFmtId="9" fontId="1" fillId="3" borderId="55" xfId="0" applyNumberFormat="1" applyFont="1" applyFill="1" applyBorder="1" applyAlignment="1">
      <alignment horizontal="center"/>
    </xf>
    <xf numFmtId="9" fontId="1" fillId="3" borderId="58" xfId="0" applyNumberFormat="1" applyFont="1" applyFill="1" applyBorder="1" applyAlignment="1">
      <alignment horizontal="right"/>
    </xf>
    <xf numFmtId="9" fontId="1" fillId="3" borderId="43" xfId="0" applyNumberFormat="1" applyFont="1" applyFill="1" applyBorder="1" applyAlignment="1">
      <alignment horizontal="right"/>
    </xf>
    <xf numFmtId="4" fontId="1" fillId="2" borderId="38" xfId="0" applyNumberFormat="1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6" xfId="0" applyBorder="1"/>
    <xf numFmtId="0" fontId="1" fillId="0" borderId="63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4" fillId="0" borderId="38" xfId="0" applyFont="1" applyBorder="1"/>
    <xf numFmtId="9" fontId="1" fillId="2" borderId="0" xfId="0" applyNumberFormat="1" applyFont="1" applyFill="1" applyBorder="1" applyAlignment="1">
      <alignment horizontal="center"/>
    </xf>
    <xf numFmtId="9" fontId="1" fillId="2" borderId="26" xfId="0" applyNumberFormat="1" applyFont="1" applyFill="1" applyBorder="1" applyAlignment="1">
      <alignment horizontal="center"/>
    </xf>
    <xf numFmtId="0" fontId="0" fillId="0" borderId="0" xfId="0"/>
    <xf numFmtId="9" fontId="1" fillId="2" borderId="0" xfId="0" applyNumberFormat="1" applyFont="1" applyFill="1" applyBorder="1" applyAlignment="1"/>
    <xf numFmtId="9" fontId="1" fillId="2" borderId="26" xfId="0" applyNumberFormat="1" applyFont="1" applyFill="1" applyBorder="1" applyAlignment="1"/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6" fillId="2" borderId="13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textRotation="90"/>
    </xf>
    <xf numFmtId="0" fontId="9" fillId="2" borderId="0" xfId="0" applyFont="1" applyFill="1" applyBorder="1"/>
    <xf numFmtId="0" fontId="5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0" fontId="9" fillId="2" borderId="15" xfId="0" applyFont="1" applyFill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39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4" fontId="1" fillId="2" borderId="41" xfId="0" applyNumberFormat="1" applyFont="1" applyFill="1" applyBorder="1" applyAlignment="1">
      <alignment horizontal="center" vertical="center"/>
    </xf>
    <xf numFmtId="4" fontId="1" fillId="2" borderId="46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1" fillId="2" borderId="32" xfId="0" applyNumberFormat="1" applyFont="1" applyFill="1" applyBorder="1" applyAlignment="1">
      <alignment horizontal="center"/>
    </xf>
    <xf numFmtId="4" fontId="1" fillId="2" borderId="34" xfId="0" applyNumberFormat="1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vertical="center"/>
    </xf>
    <xf numFmtId="4" fontId="1" fillId="2" borderId="51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" fontId="1" fillId="2" borderId="57" xfId="0" applyNumberFormat="1" applyFont="1" applyFill="1" applyBorder="1" applyAlignment="1">
      <alignment horizontal="center" vertical="center"/>
    </xf>
    <xf numFmtId="4" fontId="10" fillId="2" borderId="51" xfId="0" applyNumberFormat="1" applyFont="1" applyFill="1" applyBorder="1" applyAlignment="1">
      <alignment horizontal="center" vertical="center"/>
    </xf>
    <xf numFmtId="4" fontId="10" fillId="2" borderId="46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/>
    </xf>
    <xf numFmtId="9" fontId="1" fillId="2" borderId="22" xfId="0" applyNumberFormat="1" applyFont="1" applyFill="1" applyBorder="1" applyAlignment="1">
      <alignment horizontal="center"/>
    </xf>
    <xf numFmtId="9" fontId="1" fillId="2" borderId="23" xfId="0" applyNumberFormat="1" applyFont="1" applyFill="1" applyBorder="1" applyAlignment="1">
      <alignment horizontal="center"/>
    </xf>
    <xf numFmtId="9" fontId="1" fillId="2" borderId="75" xfId="0" applyNumberFormat="1" applyFont="1" applyFill="1" applyBorder="1" applyAlignment="1">
      <alignment horizontal="center"/>
    </xf>
    <xf numFmtId="9" fontId="1" fillId="2" borderId="68" xfId="0" applyNumberFormat="1" applyFont="1" applyFill="1" applyBorder="1" applyAlignment="1">
      <alignment horizontal="center"/>
    </xf>
    <xf numFmtId="9" fontId="1" fillId="2" borderId="32" xfId="0" applyNumberFormat="1" applyFont="1" applyFill="1" applyBorder="1" applyAlignment="1">
      <alignment horizontal="center"/>
    </xf>
    <xf numFmtId="9" fontId="1" fillId="2" borderId="54" xfId="0" applyNumberFormat="1" applyFont="1" applyFill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4" fontId="14" fillId="0" borderId="54" xfId="0" applyNumberFormat="1" applyFont="1" applyBorder="1" applyAlignment="1">
      <alignment horizontal="center"/>
    </xf>
    <xf numFmtId="0" fontId="11" fillId="0" borderId="32" xfId="0" applyFont="1" applyFill="1" applyBorder="1" applyAlignment="1" applyProtection="1">
      <alignment horizontal="center"/>
    </xf>
    <xf numFmtId="0" fontId="11" fillId="0" borderId="54" xfId="0" applyFont="1" applyFill="1" applyBorder="1" applyAlignment="1" applyProtection="1">
      <alignment horizontal="center"/>
    </xf>
    <xf numFmtId="9" fontId="1" fillId="2" borderId="25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/>
    </xf>
    <xf numFmtId="9" fontId="1" fillId="2" borderId="26" xfId="0" applyNumberFormat="1" applyFont="1" applyFill="1" applyBorder="1" applyAlignment="1">
      <alignment horizontal="center"/>
    </xf>
    <xf numFmtId="9" fontId="1" fillId="2" borderId="69" xfId="0" applyNumberFormat="1" applyFont="1" applyFill="1" applyBorder="1" applyAlignment="1">
      <alignment horizontal="center"/>
    </xf>
    <xf numFmtId="0" fontId="11" fillId="0" borderId="72" xfId="0" applyFont="1" applyFill="1" applyBorder="1" applyAlignment="1" applyProtection="1">
      <alignment horizontal="center" vertical="center"/>
    </xf>
    <xf numFmtId="0" fontId="1" fillId="0" borderId="72" xfId="0" applyFont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9" fontId="1" fillId="2" borderId="72" xfId="0" applyNumberFormat="1" applyFont="1" applyFill="1" applyBorder="1" applyAlignment="1">
      <alignment horizontal="center" vertical="center"/>
    </xf>
    <xf numFmtId="9" fontId="1" fillId="2" borderId="54" xfId="0" applyNumberFormat="1" applyFont="1" applyFill="1" applyBorder="1" applyAlignment="1">
      <alignment horizontal="center" vertical="center"/>
    </xf>
    <xf numFmtId="4" fontId="14" fillId="0" borderId="32" xfId="0" applyNumberFormat="1" applyFont="1" applyBorder="1" applyAlignment="1">
      <alignment horizontal="center" vertical="center"/>
    </xf>
    <xf numFmtId="4" fontId="14" fillId="0" borderId="72" xfId="0" applyNumberFormat="1" applyFont="1" applyBorder="1" applyAlignment="1">
      <alignment horizontal="center" vertical="center"/>
    </xf>
    <xf numFmtId="4" fontId="14" fillId="0" borderId="54" xfId="0" applyNumberFormat="1" applyFont="1" applyBorder="1" applyAlignment="1">
      <alignment horizontal="center" vertical="center"/>
    </xf>
    <xf numFmtId="9" fontId="1" fillId="2" borderId="72" xfId="0" applyNumberFormat="1" applyFont="1" applyFill="1" applyBorder="1" applyAlignment="1">
      <alignment horizontal="center"/>
    </xf>
    <xf numFmtId="4" fontId="14" fillId="0" borderId="72" xfId="0" applyNumberFormat="1" applyFont="1" applyBorder="1" applyAlignment="1">
      <alignment horizontal="center"/>
    </xf>
    <xf numFmtId="9" fontId="1" fillId="2" borderId="2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4" fontId="10" fillId="2" borderId="23" xfId="0" applyNumberFormat="1" applyFont="1" applyFill="1" applyBorder="1" applyAlignment="1">
      <alignment horizontal="center" vertical="center"/>
    </xf>
    <xf numFmtId="4" fontId="10" fillId="2" borderId="24" xfId="0" applyNumberFormat="1" applyFont="1" applyFill="1" applyBorder="1" applyAlignment="1">
      <alignment horizontal="center" vertical="center"/>
    </xf>
    <xf numFmtId="4" fontId="10" fillId="2" borderId="17" xfId="0" applyNumberFormat="1" applyFont="1" applyFill="1" applyBorder="1" applyAlignment="1">
      <alignment horizontal="center" vertical="center"/>
    </xf>
    <xf numFmtId="4" fontId="10" fillId="2" borderId="62" xfId="0" applyNumberFormat="1" applyFont="1" applyFill="1" applyBorder="1" applyAlignment="1">
      <alignment horizontal="center" vertical="center"/>
    </xf>
    <xf numFmtId="4" fontId="1" fillId="2" borderId="66" xfId="0" applyNumberFormat="1" applyFont="1" applyFill="1" applyBorder="1" applyAlignment="1">
      <alignment horizontal="left" vertical="center"/>
    </xf>
    <xf numFmtId="4" fontId="1" fillId="2" borderId="67" xfId="0" applyNumberFormat="1" applyFont="1" applyFill="1" applyBorder="1" applyAlignment="1">
      <alignment horizontal="left" vertical="center"/>
    </xf>
    <xf numFmtId="4" fontId="1" fillId="2" borderId="11" xfId="0" applyNumberFormat="1" applyFont="1" applyFill="1" applyBorder="1" applyAlignment="1">
      <alignment horizontal="left" vertical="center"/>
    </xf>
    <xf numFmtId="4" fontId="1" fillId="2" borderId="70" xfId="0" applyNumberFormat="1" applyFont="1" applyFill="1" applyBorder="1" applyAlignment="1">
      <alignment horizontal="left" vertical="center"/>
    </xf>
    <xf numFmtId="4" fontId="1" fillId="2" borderId="64" xfId="0" applyNumberFormat="1" applyFont="1" applyFill="1" applyBorder="1" applyAlignment="1">
      <alignment horizontal="center"/>
    </xf>
    <xf numFmtId="4" fontId="1" fillId="2" borderId="65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left"/>
    </xf>
    <xf numFmtId="9" fontId="1" fillId="2" borderId="71" xfId="0" applyNumberFormat="1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left"/>
    </xf>
    <xf numFmtId="9" fontId="1" fillId="2" borderId="70" xfId="0" applyNumberFormat="1" applyFont="1" applyFill="1" applyBorder="1" applyAlignment="1">
      <alignment horizontal="left"/>
    </xf>
    <xf numFmtId="9" fontId="1" fillId="2" borderId="8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left"/>
    </xf>
    <xf numFmtId="9" fontId="1" fillId="2" borderId="68" xfId="0" applyNumberFormat="1" applyFont="1" applyFill="1" applyBorder="1" applyAlignment="1">
      <alignment horizontal="left"/>
    </xf>
    <xf numFmtId="9" fontId="1" fillId="2" borderId="22" xfId="0" applyNumberFormat="1" applyFont="1" applyFill="1" applyBorder="1" applyAlignment="1">
      <alignment horizontal="left"/>
    </xf>
    <xf numFmtId="9" fontId="1" fillId="2" borderId="23" xfId="0" applyNumberFormat="1" applyFont="1" applyFill="1" applyBorder="1" applyAlignment="1">
      <alignment horizontal="left"/>
    </xf>
    <xf numFmtId="9" fontId="1" fillId="2" borderId="24" xfId="0" applyNumberFormat="1" applyFont="1" applyFill="1" applyBorder="1" applyAlignment="1">
      <alignment horizontal="left"/>
    </xf>
    <xf numFmtId="9" fontId="1" fillId="2" borderId="25" xfId="0" applyNumberFormat="1" applyFont="1" applyFill="1" applyBorder="1" applyAlignment="1">
      <alignment horizontal="left"/>
    </xf>
    <xf numFmtId="9" fontId="1" fillId="2" borderId="26" xfId="0" applyNumberFormat="1" applyFont="1" applyFill="1" applyBorder="1" applyAlignment="1">
      <alignment horizontal="left"/>
    </xf>
    <xf numFmtId="0" fontId="0" fillId="0" borderId="0" xfId="0"/>
    <xf numFmtId="0" fontId="0" fillId="0" borderId="26" xfId="0" applyBorder="1"/>
    <xf numFmtId="9" fontId="1" fillId="2" borderId="74" xfId="0" applyNumberFormat="1" applyFont="1" applyFill="1" applyBorder="1" applyAlignment="1">
      <alignment horizontal="center"/>
    </xf>
    <xf numFmtId="4" fontId="14" fillId="0" borderId="74" xfId="0" applyNumberFormat="1" applyFont="1" applyBorder="1" applyAlignment="1">
      <alignment horizontal="center"/>
    </xf>
    <xf numFmtId="0" fontId="13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" fontId="14" fillId="0" borderId="73" xfId="0" applyNumberFormat="1" applyFont="1" applyBorder="1" applyAlignment="1">
      <alignment horizontal="center" vertical="center"/>
    </xf>
    <xf numFmtId="4" fontId="1" fillId="2" borderId="73" xfId="0" applyNumberFormat="1" applyFont="1" applyFill="1" applyBorder="1" applyAlignment="1">
      <alignment horizontal="center" vertical="center"/>
    </xf>
    <xf numFmtId="4" fontId="1" fillId="2" borderId="43" xfId="0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4" fontId="14" fillId="0" borderId="73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0" fillId="2" borderId="32" xfId="0" applyNumberFormat="1" applyFont="1" applyFill="1" applyBorder="1" applyAlignment="1">
      <alignment horizontal="center" vertical="center"/>
    </xf>
    <xf numFmtId="4" fontId="10" fillId="2" borderId="34" xfId="0" applyNumberFormat="1" applyFont="1" applyFill="1" applyBorder="1" applyAlignment="1">
      <alignment horizontal="center" vertical="center"/>
    </xf>
    <xf numFmtId="4" fontId="10" fillId="2" borderId="68" xfId="0" applyNumberFormat="1" applyFont="1" applyFill="1" applyBorder="1" applyAlignment="1">
      <alignment horizontal="center"/>
    </xf>
    <xf numFmtId="0" fontId="0" fillId="0" borderId="68" xfId="0" applyBorder="1"/>
    <xf numFmtId="0" fontId="0" fillId="0" borderId="69" xfId="0" applyBorder="1"/>
    <xf numFmtId="0" fontId="11" fillId="2" borderId="32" xfId="0" applyFont="1" applyFill="1" applyBorder="1" applyAlignment="1" applyProtection="1">
      <alignment horizontal="center" vertical="center"/>
    </xf>
    <xf numFmtId="0" fontId="11" fillId="2" borderId="72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9" fontId="1" fillId="2" borderId="43" xfId="0" applyNumberFormat="1" applyFont="1" applyFill="1" applyBorder="1" applyAlignment="1">
      <alignment horizontal="center"/>
    </xf>
    <xf numFmtId="0" fontId="1" fillId="2" borderId="73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599</xdr:row>
      <xdr:rowOff>85725</xdr:rowOff>
    </xdr:from>
    <xdr:to>
      <xdr:col>0</xdr:col>
      <xdr:colOff>0</xdr:colOff>
      <xdr:row>603</xdr:row>
      <xdr:rowOff>123825</xdr:rowOff>
    </xdr:to>
    <xdr:pic>
      <xdr:nvPicPr>
        <xdr:cNvPr id="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71225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</xdr:row>
      <xdr:rowOff>38100</xdr:rowOff>
    </xdr:from>
    <xdr:to>
      <xdr:col>11</xdr:col>
      <xdr:colOff>0</xdr:colOff>
      <xdr:row>5</xdr:row>
      <xdr:rowOff>76200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34600" y="228600"/>
          <a:ext cx="7239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82</xdr:row>
      <xdr:rowOff>38100</xdr:rowOff>
    </xdr:from>
    <xdr:to>
      <xdr:col>11</xdr:col>
      <xdr:colOff>0</xdr:colOff>
      <xdr:row>86</xdr:row>
      <xdr:rowOff>76200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50475" y="228600"/>
          <a:ext cx="72072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126</xdr:row>
      <xdr:rowOff>38100</xdr:rowOff>
    </xdr:from>
    <xdr:to>
      <xdr:col>11</xdr:col>
      <xdr:colOff>0</xdr:colOff>
      <xdr:row>130</xdr:row>
      <xdr:rowOff>76200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77600" y="228600"/>
          <a:ext cx="7239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82</xdr:row>
      <xdr:rowOff>38100</xdr:rowOff>
    </xdr:from>
    <xdr:to>
      <xdr:col>11</xdr:col>
      <xdr:colOff>0</xdr:colOff>
      <xdr:row>86</xdr:row>
      <xdr:rowOff>76200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77600" y="25755600"/>
          <a:ext cx="7239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6"/>
  <sheetViews>
    <sheetView showGridLines="0" tabSelected="1" view="pageBreakPreview" topLeftCell="A4" zoomScaleSheetLayoutView="100" workbookViewId="0">
      <selection activeCell="F10" sqref="F10"/>
    </sheetView>
  </sheetViews>
  <sheetFormatPr defaultRowHeight="15" customHeight="1" x14ac:dyDescent="0.2"/>
  <cols>
    <col min="1" max="1" width="13.85546875" style="1" customWidth="1"/>
    <col min="2" max="3" width="4.28515625" style="2" customWidth="1"/>
    <col min="4" max="4" width="10.140625" style="2" customWidth="1"/>
    <col min="5" max="5" width="103.7109375" style="4" customWidth="1"/>
    <col min="6" max="6" width="12.7109375" style="3" customWidth="1"/>
    <col min="7" max="7" width="8" style="9" customWidth="1"/>
    <col min="8" max="8" width="12" style="3" hidden="1" customWidth="1"/>
    <col min="9" max="9" width="11.85546875" style="3" customWidth="1"/>
    <col min="10" max="10" width="13.28515625" style="3" customWidth="1"/>
    <col min="11" max="11" width="18.28515625" style="3" customWidth="1"/>
    <col min="12" max="12" width="9.140625" style="4"/>
    <col min="13" max="13" width="11.28515625" style="4" bestFit="1" customWidth="1"/>
    <col min="14" max="14" width="11.5703125" style="4" bestFit="1" customWidth="1"/>
    <col min="15" max="15" width="9.140625" style="4"/>
    <col min="16" max="16" width="11" style="11" bestFit="1" customWidth="1"/>
    <col min="17" max="17" width="9.28515625" style="11" bestFit="1" customWidth="1"/>
    <col min="18" max="18" width="11" style="11" bestFit="1" customWidth="1"/>
    <col min="19" max="20" width="9.140625" style="11"/>
    <col min="21" max="21" width="11" style="11" bestFit="1" customWidth="1"/>
    <col min="22" max="39" width="9.140625" style="11"/>
    <col min="40" max="16384" width="9.140625" style="4"/>
  </cols>
  <sheetData>
    <row r="1" spans="1:39" s="19" customFormat="1" ht="15" customHeight="1" x14ac:dyDescent="0.2">
      <c r="A1" s="18"/>
      <c r="F1" s="20"/>
      <c r="G1" s="21"/>
      <c r="H1" s="20"/>
      <c r="I1" s="20"/>
      <c r="J1" s="110"/>
      <c r="K1" s="20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22" customFormat="1" ht="20.100000000000001" customHeight="1" x14ac:dyDescent="0.25">
      <c r="A2" s="236" t="s">
        <v>223</v>
      </c>
      <c r="B2" s="26"/>
      <c r="C2" s="237" t="s">
        <v>1</v>
      </c>
      <c r="D2" s="27"/>
      <c r="E2" s="28" t="s">
        <v>10</v>
      </c>
      <c r="F2" s="29"/>
      <c r="G2" s="30"/>
      <c r="H2" s="29"/>
      <c r="I2" s="29"/>
      <c r="J2" s="109">
        <v>1.2423</v>
      </c>
      <c r="K2" s="3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s="22" customFormat="1" ht="20.100000000000001" customHeight="1" x14ac:dyDescent="0.25">
      <c r="A3" s="236"/>
      <c r="B3" s="26"/>
      <c r="C3" s="237"/>
      <c r="D3" s="238" t="s">
        <v>11</v>
      </c>
      <c r="E3" s="239"/>
      <c r="F3" s="32"/>
      <c r="G3" s="33"/>
      <c r="H3" s="32"/>
      <c r="I3" s="32"/>
      <c r="J3" s="32"/>
      <c r="K3" s="3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s="22" customFormat="1" ht="20.100000000000001" customHeight="1" x14ac:dyDescent="0.25">
      <c r="A4" s="236"/>
      <c r="B4" s="35"/>
      <c r="C4" s="237"/>
      <c r="D4" s="234" t="s">
        <v>101</v>
      </c>
      <c r="E4" s="235"/>
      <c r="F4" s="32"/>
      <c r="G4" s="33"/>
      <c r="H4" s="32"/>
      <c r="I4" s="32"/>
      <c r="J4" s="32"/>
      <c r="K4" s="34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s="22" customFormat="1" ht="20.100000000000001" customHeight="1" x14ac:dyDescent="0.25">
      <c r="A5" s="236"/>
      <c r="B5" s="35"/>
      <c r="C5" s="237"/>
      <c r="D5" s="36" t="s">
        <v>12</v>
      </c>
      <c r="E5" s="37" t="s">
        <v>103</v>
      </c>
      <c r="F5" s="229" t="s">
        <v>293</v>
      </c>
      <c r="G5" s="229"/>
      <c r="H5" s="32"/>
      <c r="I5" s="32"/>
      <c r="J5" s="32"/>
      <c r="K5" s="3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s="22" customFormat="1" ht="20.100000000000001" customHeight="1" x14ac:dyDescent="0.25">
      <c r="A6" s="236"/>
      <c r="B6" s="35"/>
      <c r="C6" s="237"/>
      <c r="D6" s="38"/>
      <c r="E6" s="39" t="s">
        <v>102</v>
      </c>
      <c r="F6" s="40" t="s">
        <v>15</v>
      </c>
      <c r="G6" s="40"/>
      <c r="H6" s="40"/>
      <c r="I6" s="40"/>
      <c r="J6" s="40"/>
      <c r="K6" s="4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39" s="19" customFormat="1" ht="20.100000000000001" customHeight="1" x14ac:dyDescent="0.25">
      <c r="A7" s="42"/>
      <c r="B7" s="35"/>
      <c r="C7" s="35"/>
      <c r="D7" s="43" t="s">
        <v>2</v>
      </c>
      <c r="E7" s="43" t="s">
        <v>3</v>
      </c>
      <c r="F7" s="44" t="s">
        <v>4</v>
      </c>
      <c r="G7" s="44" t="s">
        <v>8</v>
      </c>
      <c r="H7" s="44" t="s">
        <v>5</v>
      </c>
      <c r="I7" s="44" t="s">
        <v>5</v>
      </c>
      <c r="J7" s="44" t="s">
        <v>5</v>
      </c>
      <c r="K7" s="44" t="s">
        <v>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s="19" customFormat="1" ht="20.100000000000001" customHeight="1" thickBot="1" x14ac:dyDescent="0.3">
      <c r="A8" s="45"/>
      <c r="B8" s="46"/>
      <c r="C8" s="46"/>
      <c r="D8" s="47"/>
      <c r="E8" s="47"/>
      <c r="F8" s="48"/>
      <c r="G8" s="49"/>
      <c r="H8" s="49" t="s">
        <v>6</v>
      </c>
      <c r="I8" s="49" t="s">
        <v>6</v>
      </c>
      <c r="J8" s="49" t="s">
        <v>47</v>
      </c>
      <c r="K8" s="49" t="s">
        <v>6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s="22" customFormat="1" ht="20.100000000000001" customHeight="1" thickTop="1" x14ac:dyDescent="0.25">
      <c r="A9" s="240" t="s">
        <v>18</v>
      </c>
      <c r="B9" s="241"/>
      <c r="C9" s="242"/>
      <c r="D9" s="50">
        <v>1</v>
      </c>
      <c r="E9" s="50" t="s">
        <v>19</v>
      </c>
      <c r="F9" s="51"/>
      <c r="G9" s="52"/>
      <c r="H9" s="51"/>
      <c r="I9" s="51"/>
      <c r="J9" s="51"/>
      <c r="K9" s="51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  <row r="10" spans="1:39" s="22" customFormat="1" ht="20.100000000000001" customHeight="1" x14ac:dyDescent="0.25">
      <c r="A10" s="223" t="s">
        <v>78</v>
      </c>
      <c r="B10" s="224"/>
      <c r="C10" s="225"/>
      <c r="D10" s="113" t="s">
        <v>70</v>
      </c>
      <c r="E10" s="149" t="s">
        <v>215</v>
      </c>
      <c r="F10" s="114">
        <v>4.5</v>
      </c>
      <c r="G10" s="115" t="s">
        <v>51</v>
      </c>
      <c r="H10" s="114">
        <v>188.86</v>
      </c>
      <c r="I10" s="114">
        <v>318.10000000000002</v>
      </c>
      <c r="J10" s="51">
        <f>I10*J2</f>
        <v>395.17563000000001</v>
      </c>
      <c r="K10" s="51">
        <f t="shared" ref="K10" si="0">F10*J10</f>
        <v>1778.2903350000001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s="24" customFormat="1" ht="20.100000000000001" customHeight="1" x14ac:dyDescent="0.25">
      <c r="A11" s="223" t="s">
        <v>63</v>
      </c>
      <c r="B11" s="224"/>
      <c r="C11" s="225"/>
      <c r="D11" s="113" t="s">
        <v>45</v>
      </c>
      <c r="E11" s="116" t="s">
        <v>77</v>
      </c>
      <c r="F11" s="53">
        <v>13.3</v>
      </c>
      <c r="G11" s="117" t="s">
        <v>48</v>
      </c>
      <c r="H11" s="114">
        <v>45.35</v>
      </c>
      <c r="I11" s="114">
        <v>76.66</v>
      </c>
      <c r="J11" s="51">
        <f>I11*J$2</f>
        <v>95.234717999999987</v>
      </c>
      <c r="K11" s="51">
        <f t="shared" ref="K11:K63" si="1">F11*J11</f>
        <v>1266.6217494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s="24" customFormat="1" ht="20.100000000000001" customHeight="1" x14ac:dyDescent="0.25">
      <c r="A12" s="223" t="s">
        <v>111</v>
      </c>
      <c r="B12" s="224"/>
      <c r="C12" s="225"/>
      <c r="D12" s="113" t="s">
        <v>76</v>
      </c>
      <c r="E12" s="116" t="s">
        <v>110</v>
      </c>
      <c r="F12" s="53">
        <v>490</v>
      </c>
      <c r="G12" s="117" t="s">
        <v>51</v>
      </c>
      <c r="H12" s="114"/>
      <c r="I12" s="114">
        <v>9.89</v>
      </c>
      <c r="J12" s="51">
        <f t="shared" ref="J12:J20" si="2">I12*J$2</f>
        <v>12.286347000000001</v>
      </c>
      <c r="K12" s="51">
        <f t="shared" si="1"/>
        <v>6020.3100300000006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s="24" customFormat="1" ht="20.100000000000001" customHeight="1" x14ac:dyDescent="0.25">
      <c r="A13" s="223" t="s">
        <v>114</v>
      </c>
      <c r="B13" s="224"/>
      <c r="C13" s="225"/>
      <c r="D13" s="113" t="s">
        <v>79</v>
      </c>
      <c r="E13" s="116" t="s">
        <v>112</v>
      </c>
      <c r="F13" s="53">
        <v>318.2</v>
      </c>
      <c r="G13" s="117" t="s">
        <v>113</v>
      </c>
      <c r="H13" s="114"/>
      <c r="I13" s="114">
        <v>1.67</v>
      </c>
      <c r="J13" s="51">
        <f t="shared" ref="J13" si="3">I13*J$2</f>
        <v>2.0746409999999997</v>
      </c>
      <c r="K13" s="51">
        <f t="shared" ref="K13" si="4">F13*J13</f>
        <v>660.15076619999991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s="24" customFormat="1" ht="20.100000000000001" customHeight="1" x14ac:dyDescent="0.25">
      <c r="A14" s="223" t="s">
        <v>109</v>
      </c>
      <c r="B14" s="224"/>
      <c r="C14" s="225"/>
      <c r="D14" s="113" t="s">
        <v>80</v>
      </c>
      <c r="E14" s="116" t="s">
        <v>108</v>
      </c>
      <c r="F14" s="53">
        <v>21</v>
      </c>
      <c r="G14" s="117" t="s">
        <v>51</v>
      </c>
      <c r="H14" s="114"/>
      <c r="I14" s="114">
        <v>8.36</v>
      </c>
      <c r="J14" s="51">
        <f t="shared" si="2"/>
        <v>10.385627999999999</v>
      </c>
      <c r="K14" s="51">
        <f t="shared" si="1"/>
        <v>218.09818799999996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 s="24" customFormat="1" ht="20.100000000000001" customHeight="1" x14ac:dyDescent="0.25">
      <c r="A15" s="223" t="s">
        <v>129</v>
      </c>
      <c r="B15" s="224"/>
      <c r="C15" s="225"/>
      <c r="D15" s="113" t="s">
        <v>81</v>
      </c>
      <c r="E15" s="116" t="s">
        <v>130</v>
      </c>
      <c r="F15" s="53">
        <v>120</v>
      </c>
      <c r="G15" s="117" t="s">
        <v>51</v>
      </c>
      <c r="H15" s="114"/>
      <c r="I15" s="114">
        <v>8.36</v>
      </c>
      <c r="J15" s="51">
        <f t="shared" si="2"/>
        <v>10.385627999999999</v>
      </c>
      <c r="K15" s="51">
        <f t="shared" si="1"/>
        <v>1246.2753599999999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 s="24" customFormat="1" ht="20.100000000000001" customHeight="1" x14ac:dyDescent="0.25">
      <c r="A16" s="223" t="s">
        <v>210</v>
      </c>
      <c r="B16" s="224"/>
      <c r="C16" s="225"/>
      <c r="D16" s="113" t="s">
        <v>119</v>
      </c>
      <c r="E16" s="116" t="s">
        <v>209</v>
      </c>
      <c r="F16" s="53">
        <v>62</v>
      </c>
      <c r="G16" s="117" t="s">
        <v>51</v>
      </c>
      <c r="H16" s="114"/>
      <c r="I16" s="114">
        <v>7.67</v>
      </c>
      <c r="J16" s="51">
        <f t="shared" si="2"/>
        <v>9.5284409999999991</v>
      </c>
      <c r="K16" s="51">
        <f t="shared" si="1"/>
        <v>590.76334199999997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 s="24" customFormat="1" ht="20.100000000000001" customHeight="1" x14ac:dyDescent="0.25">
      <c r="A17" s="223" t="s">
        <v>127</v>
      </c>
      <c r="B17" s="224"/>
      <c r="C17" s="225"/>
      <c r="D17" s="113" t="s">
        <v>120</v>
      </c>
      <c r="E17" s="116" t="s">
        <v>128</v>
      </c>
      <c r="F17" s="53">
        <v>130</v>
      </c>
      <c r="G17" s="117" t="s">
        <v>51</v>
      </c>
      <c r="H17" s="114"/>
      <c r="I17" s="114">
        <v>12.34</v>
      </c>
      <c r="J17" s="51">
        <f t="shared" si="2"/>
        <v>15.329981999999999</v>
      </c>
      <c r="K17" s="51">
        <f t="shared" si="1"/>
        <v>1992.8976599999999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s="24" customFormat="1" ht="20.100000000000001" customHeight="1" x14ac:dyDescent="0.25">
      <c r="A18" s="223" t="s">
        <v>131</v>
      </c>
      <c r="B18" s="224"/>
      <c r="C18" s="225"/>
      <c r="D18" s="113" t="s">
        <v>121</v>
      </c>
      <c r="E18" s="116" t="s">
        <v>132</v>
      </c>
      <c r="F18" s="53">
        <v>82</v>
      </c>
      <c r="G18" s="117" t="s">
        <v>51</v>
      </c>
      <c r="H18" s="114"/>
      <c r="I18" s="114">
        <v>11.15</v>
      </c>
      <c r="J18" s="51">
        <f t="shared" si="2"/>
        <v>13.851645</v>
      </c>
      <c r="K18" s="51">
        <f t="shared" si="1"/>
        <v>1135.8348899999999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s="24" customFormat="1" ht="20.100000000000001" customHeight="1" x14ac:dyDescent="0.25">
      <c r="A19" s="223" t="s">
        <v>134</v>
      </c>
      <c r="B19" s="224"/>
      <c r="C19" s="225"/>
      <c r="D19" s="113" t="s">
        <v>122</v>
      </c>
      <c r="E19" s="116" t="s">
        <v>133</v>
      </c>
      <c r="F19" s="53">
        <v>15</v>
      </c>
      <c r="G19" s="117" t="s">
        <v>51</v>
      </c>
      <c r="H19" s="114"/>
      <c r="I19" s="114">
        <v>9.76</v>
      </c>
      <c r="J19" s="51">
        <f t="shared" si="2"/>
        <v>12.124848</v>
      </c>
      <c r="K19" s="51">
        <f t="shared" si="1"/>
        <v>181.87272000000002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s="24" customFormat="1" ht="20.100000000000001" customHeight="1" x14ac:dyDescent="0.25">
      <c r="A20" s="223" t="s">
        <v>138</v>
      </c>
      <c r="B20" s="224"/>
      <c r="C20" s="225"/>
      <c r="D20" s="113" t="s">
        <v>146</v>
      </c>
      <c r="E20" s="116" t="s">
        <v>137</v>
      </c>
      <c r="F20" s="53">
        <v>5</v>
      </c>
      <c r="G20" s="117" t="s">
        <v>51</v>
      </c>
      <c r="H20" s="114"/>
      <c r="I20" s="114">
        <v>32.24</v>
      </c>
      <c r="J20" s="51">
        <f t="shared" si="2"/>
        <v>40.051752</v>
      </c>
      <c r="K20" s="51">
        <f t="shared" si="1"/>
        <v>200.25876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s="24" customFormat="1" ht="20.100000000000001" customHeight="1" x14ac:dyDescent="0.25">
      <c r="A21" s="223" t="s">
        <v>147</v>
      </c>
      <c r="B21" s="224"/>
      <c r="C21" s="225"/>
      <c r="D21" s="113" t="s">
        <v>172</v>
      </c>
      <c r="E21" s="116" t="s">
        <v>145</v>
      </c>
      <c r="F21" s="53">
        <v>12</v>
      </c>
      <c r="G21" s="117" t="s">
        <v>88</v>
      </c>
      <c r="H21" s="114"/>
      <c r="I21" s="114">
        <v>46.83</v>
      </c>
      <c r="J21" s="51">
        <f t="shared" ref="J21:J24" si="5">I21*J$2</f>
        <v>58.176908999999995</v>
      </c>
      <c r="K21" s="51">
        <f t="shared" ref="K21:K24" si="6">F21*J21</f>
        <v>698.12290799999994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24" customFormat="1" ht="20.100000000000001" customHeight="1" x14ac:dyDescent="0.25">
      <c r="A22" s="223" t="s">
        <v>71</v>
      </c>
      <c r="B22" s="224"/>
      <c r="C22" s="225"/>
      <c r="D22" s="113" t="s">
        <v>201</v>
      </c>
      <c r="E22" s="116" t="s">
        <v>69</v>
      </c>
      <c r="F22" s="53">
        <v>42</v>
      </c>
      <c r="G22" s="117" t="s">
        <v>48</v>
      </c>
      <c r="H22" s="114"/>
      <c r="I22" s="114">
        <v>20</v>
      </c>
      <c r="J22" s="51">
        <f t="shared" si="5"/>
        <v>24.846</v>
      </c>
      <c r="K22" s="51">
        <f t="shared" si="6"/>
        <v>1043.5319999999999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s="24" customFormat="1" ht="20.100000000000001" customHeight="1" x14ac:dyDescent="0.25">
      <c r="A23" s="223">
        <v>73616</v>
      </c>
      <c r="B23" s="224"/>
      <c r="C23" s="225"/>
      <c r="D23" s="113" t="s">
        <v>202</v>
      </c>
      <c r="E23" s="116" t="s">
        <v>203</v>
      </c>
      <c r="F23" s="53">
        <v>0.5</v>
      </c>
      <c r="G23" s="117" t="s">
        <v>48</v>
      </c>
      <c r="H23" s="114"/>
      <c r="I23" s="114">
        <v>202.48</v>
      </c>
      <c r="J23" s="51">
        <f t="shared" si="5"/>
        <v>251.54090399999998</v>
      </c>
      <c r="K23" s="51">
        <f t="shared" si="6"/>
        <v>125.77045199999999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s="24" customFormat="1" ht="20.100000000000001" customHeight="1" x14ac:dyDescent="0.25">
      <c r="A24" s="223" t="s">
        <v>205</v>
      </c>
      <c r="B24" s="224"/>
      <c r="C24" s="225"/>
      <c r="D24" s="113" t="s">
        <v>211</v>
      </c>
      <c r="E24" s="116" t="s">
        <v>204</v>
      </c>
      <c r="F24" s="53">
        <v>0.96</v>
      </c>
      <c r="G24" s="117" t="s">
        <v>48</v>
      </c>
      <c r="H24" s="114"/>
      <c r="I24" s="114">
        <v>41.58</v>
      </c>
      <c r="J24" s="51">
        <f t="shared" si="5"/>
        <v>51.654833999999994</v>
      </c>
      <c r="K24" s="51">
        <f t="shared" si="6"/>
        <v>49.588640639999994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s="24" customFormat="1" ht="20.100000000000001" customHeight="1" x14ac:dyDescent="0.25">
      <c r="A25" s="223"/>
      <c r="B25" s="224"/>
      <c r="C25" s="225"/>
      <c r="D25" s="113"/>
      <c r="E25" s="118" t="s">
        <v>9</v>
      </c>
      <c r="F25" s="114"/>
      <c r="G25" s="117"/>
      <c r="H25" s="114"/>
      <c r="I25" s="114"/>
      <c r="J25" s="51"/>
      <c r="K25" s="54">
        <f>SUM(K10:K24)</f>
        <v>17208.387801239998</v>
      </c>
      <c r="M25" s="150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s="24" customFormat="1" ht="20.100000000000001" customHeight="1" x14ac:dyDescent="0.25">
      <c r="A26" s="226"/>
      <c r="B26" s="227"/>
      <c r="C26" s="228"/>
      <c r="D26" s="119">
        <v>2</v>
      </c>
      <c r="E26" s="119" t="s">
        <v>220</v>
      </c>
      <c r="F26" s="114"/>
      <c r="G26" s="117"/>
      <c r="H26" s="114"/>
      <c r="I26" s="114"/>
      <c r="J26" s="51"/>
      <c r="K26" s="51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24" customFormat="1" ht="20.100000000000001" customHeight="1" x14ac:dyDescent="0.25">
      <c r="A27" s="223">
        <v>89356</v>
      </c>
      <c r="B27" s="224"/>
      <c r="C27" s="225"/>
      <c r="D27" s="113" t="s">
        <v>13</v>
      </c>
      <c r="E27" s="116" t="s">
        <v>164</v>
      </c>
      <c r="F27" s="114">
        <v>18</v>
      </c>
      <c r="G27" s="115" t="s">
        <v>113</v>
      </c>
      <c r="H27" s="114"/>
      <c r="I27" s="114">
        <v>15.64</v>
      </c>
      <c r="J27" s="51">
        <f>I27*J$2</f>
        <v>19.429572</v>
      </c>
      <c r="K27" s="51">
        <f>J27*F27</f>
        <v>349.73229600000002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s="24" customFormat="1" ht="20.100000000000001" customHeight="1" x14ac:dyDescent="0.25">
      <c r="A28" s="223">
        <v>89712</v>
      </c>
      <c r="B28" s="224"/>
      <c r="C28" s="225"/>
      <c r="D28" s="113" t="s">
        <v>173</v>
      </c>
      <c r="E28" s="116" t="s">
        <v>166</v>
      </c>
      <c r="F28" s="114">
        <v>10</v>
      </c>
      <c r="G28" s="115" t="s">
        <v>113</v>
      </c>
      <c r="H28" s="114"/>
      <c r="I28" s="114">
        <v>20.87</v>
      </c>
      <c r="J28" s="51">
        <f t="shared" ref="J28:J34" si="7">I28*J$2</f>
        <v>25.926801000000001</v>
      </c>
      <c r="K28" s="51">
        <f t="shared" ref="K28:K34" si="8">J28*F28</f>
        <v>259.26801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s="24" customFormat="1" ht="20.100000000000001" customHeight="1" x14ac:dyDescent="0.25">
      <c r="A29" s="223">
        <v>89848</v>
      </c>
      <c r="B29" s="224"/>
      <c r="C29" s="225"/>
      <c r="D29" s="113" t="s">
        <v>174</v>
      </c>
      <c r="E29" s="116" t="s">
        <v>165</v>
      </c>
      <c r="F29" s="114">
        <v>15</v>
      </c>
      <c r="G29" s="115" t="s">
        <v>113</v>
      </c>
      <c r="H29" s="114"/>
      <c r="I29" s="114">
        <v>20.91</v>
      </c>
      <c r="J29" s="51">
        <f t="shared" si="7"/>
        <v>25.976492999999998</v>
      </c>
      <c r="K29" s="51">
        <f t="shared" si="8"/>
        <v>389.64739499999996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s="24" customFormat="1" ht="20.100000000000001" customHeight="1" x14ac:dyDescent="0.25">
      <c r="A30" s="223">
        <v>89957</v>
      </c>
      <c r="B30" s="224"/>
      <c r="C30" s="225"/>
      <c r="D30" s="113" t="s">
        <v>175</v>
      </c>
      <c r="E30" s="116" t="s">
        <v>167</v>
      </c>
      <c r="F30" s="114">
        <v>6</v>
      </c>
      <c r="G30" s="115" t="s">
        <v>88</v>
      </c>
      <c r="H30" s="114"/>
      <c r="I30" s="114">
        <v>100.18</v>
      </c>
      <c r="J30" s="51">
        <f t="shared" si="7"/>
        <v>124.453614</v>
      </c>
      <c r="K30" s="51">
        <f t="shared" si="8"/>
        <v>746.72168399999998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24" customFormat="1" ht="20.100000000000001" customHeight="1" x14ac:dyDescent="0.25">
      <c r="A31" s="223">
        <v>89707</v>
      </c>
      <c r="B31" s="224"/>
      <c r="C31" s="225"/>
      <c r="D31" s="113" t="s">
        <v>176</v>
      </c>
      <c r="E31" s="116" t="s">
        <v>168</v>
      </c>
      <c r="F31" s="114">
        <v>3</v>
      </c>
      <c r="G31" s="115" t="s">
        <v>88</v>
      </c>
      <c r="H31" s="114"/>
      <c r="I31" s="114">
        <v>20.420000000000002</v>
      </c>
      <c r="J31" s="51">
        <f t="shared" si="7"/>
        <v>25.367766</v>
      </c>
      <c r="K31" s="51">
        <f t="shared" si="8"/>
        <v>76.103297999999995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s="24" customFormat="1" ht="20.100000000000001" customHeight="1" x14ac:dyDescent="0.25">
      <c r="A32" s="223">
        <v>86888</v>
      </c>
      <c r="B32" s="224"/>
      <c r="C32" s="225"/>
      <c r="D32" s="113" t="s">
        <v>177</v>
      </c>
      <c r="E32" s="116" t="s">
        <v>169</v>
      </c>
      <c r="F32" s="114">
        <v>3</v>
      </c>
      <c r="G32" s="115" t="s">
        <v>88</v>
      </c>
      <c r="H32" s="114"/>
      <c r="I32" s="114">
        <v>404.51</v>
      </c>
      <c r="J32" s="51">
        <f t="shared" si="7"/>
        <v>502.52277299999997</v>
      </c>
      <c r="K32" s="51">
        <f t="shared" si="8"/>
        <v>1507.568319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s="24" customFormat="1" ht="20.100000000000001" customHeight="1" x14ac:dyDescent="0.25">
      <c r="A33" s="223">
        <v>95544</v>
      </c>
      <c r="B33" s="224"/>
      <c r="C33" s="225"/>
      <c r="D33" s="113" t="s">
        <v>178</v>
      </c>
      <c r="E33" s="116" t="s">
        <v>171</v>
      </c>
      <c r="F33" s="114">
        <v>3</v>
      </c>
      <c r="G33" s="115" t="s">
        <v>88</v>
      </c>
      <c r="H33" s="114"/>
      <c r="I33" s="114">
        <v>29.09</v>
      </c>
      <c r="J33" s="51">
        <f t="shared" si="7"/>
        <v>36.138506999999997</v>
      </c>
      <c r="K33" s="51">
        <f t="shared" si="8"/>
        <v>108.41552099999998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1:39" s="24" customFormat="1" ht="20.100000000000001" customHeight="1" x14ac:dyDescent="0.25">
      <c r="A34" s="223">
        <v>86939</v>
      </c>
      <c r="B34" s="224"/>
      <c r="C34" s="225"/>
      <c r="D34" s="113" t="s">
        <v>179</v>
      </c>
      <c r="E34" s="116" t="s">
        <v>170</v>
      </c>
      <c r="F34" s="114">
        <v>3</v>
      </c>
      <c r="G34" s="115" t="s">
        <v>88</v>
      </c>
      <c r="H34" s="114"/>
      <c r="I34" s="114">
        <v>263.82</v>
      </c>
      <c r="J34" s="51">
        <f t="shared" si="7"/>
        <v>327.74358599999999</v>
      </c>
      <c r="K34" s="51">
        <f t="shared" si="8"/>
        <v>983.23075799999992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s="22" customFormat="1" ht="20.100000000000001" customHeight="1" x14ac:dyDescent="0.25">
      <c r="A35" s="223"/>
      <c r="B35" s="224"/>
      <c r="C35" s="225"/>
      <c r="D35" s="113"/>
      <c r="E35" s="118" t="s">
        <v>9</v>
      </c>
      <c r="F35" s="114"/>
      <c r="G35" s="117"/>
      <c r="H35" s="114"/>
      <c r="I35" s="120"/>
      <c r="J35" s="51"/>
      <c r="K35" s="54">
        <f>SUM(K27:K34)</f>
        <v>4420.6872809999995</v>
      </c>
      <c r="M35" s="151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6" customFormat="1" ht="20.100000000000001" customHeight="1" x14ac:dyDescent="0.25">
      <c r="A36" s="226" t="s">
        <v>68</v>
      </c>
      <c r="B36" s="227"/>
      <c r="C36" s="228"/>
      <c r="D36" s="119">
        <v>3</v>
      </c>
      <c r="E36" s="119" t="s">
        <v>21</v>
      </c>
      <c r="F36" s="56"/>
      <c r="G36" s="60"/>
      <c r="H36" s="56"/>
      <c r="I36" s="114"/>
      <c r="J36" s="51"/>
      <c r="K36" s="51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s="16" customFormat="1" ht="20.100000000000001" customHeight="1" x14ac:dyDescent="0.25">
      <c r="A37" s="220" t="s">
        <v>117</v>
      </c>
      <c r="B37" s="221"/>
      <c r="C37" s="222"/>
      <c r="D37" s="113" t="s">
        <v>180</v>
      </c>
      <c r="E37" s="149" t="s">
        <v>118</v>
      </c>
      <c r="F37" s="121">
        <v>36</v>
      </c>
      <c r="G37" s="117" t="s">
        <v>51</v>
      </c>
      <c r="H37" s="56"/>
      <c r="I37" s="114">
        <v>78.37</v>
      </c>
      <c r="J37" s="51">
        <f t="shared" ref="J37:J38" si="9">I37*J$2</f>
        <v>97.359051000000008</v>
      </c>
      <c r="K37" s="51">
        <f t="shared" si="1"/>
        <v>3504.9258360000003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s="16" customFormat="1" ht="20.100000000000001" customHeight="1" x14ac:dyDescent="0.25">
      <c r="A38" s="220" t="s">
        <v>91</v>
      </c>
      <c r="B38" s="221"/>
      <c r="C38" s="222"/>
      <c r="D38" s="113" t="s">
        <v>181</v>
      </c>
      <c r="E38" s="149" t="s">
        <v>92</v>
      </c>
      <c r="F38" s="121">
        <v>2.16</v>
      </c>
      <c r="G38" s="117" t="s">
        <v>51</v>
      </c>
      <c r="H38" s="56"/>
      <c r="I38" s="114">
        <v>243.24</v>
      </c>
      <c r="J38" s="51">
        <f t="shared" si="9"/>
        <v>302.177052</v>
      </c>
      <c r="K38" s="51">
        <f t="shared" si="1"/>
        <v>652.70243232000007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s="16" customFormat="1" ht="20.100000000000001" customHeight="1" x14ac:dyDescent="0.25">
      <c r="A39" s="223"/>
      <c r="B39" s="224"/>
      <c r="C39" s="225"/>
      <c r="D39" s="113"/>
      <c r="E39" s="118" t="s">
        <v>9</v>
      </c>
      <c r="F39" s="114"/>
      <c r="G39" s="117"/>
      <c r="H39" s="121"/>
      <c r="I39" s="114"/>
      <c r="J39" s="51"/>
      <c r="K39" s="54">
        <f>SUM(K37:K38)</f>
        <v>4157.6282683200006</v>
      </c>
      <c r="M39" s="152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s="16" customFormat="1" ht="20.100000000000001" customHeight="1" x14ac:dyDescent="0.25">
      <c r="A40" s="226" t="s">
        <v>66</v>
      </c>
      <c r="B40" s="227"/>
      <c r="C40" s="228"/>
      <c r="D40" s="119">
        <v>4</v>
      </c>
      <c r="E40" s="119" t="s">
        <v>23</v>
      </c>
      <c r="F40" s="122"/>
      <c r="G40" s="61"/>
      <c r="H40" s="123"/>
      <c r="I40" s="122"/>
      <c r="J40" s="51"/>
      <c r="K40" s="51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s="16" customFormat="1" ht="20.100000000000001" customHeight="1" x14ac:dyDescent="0.25">
      <c r="A41" s="220">
        <v>94223</v>
      </c>
      <c r="B41" s="221"/>
      <c r="C41" s="222"/>
      <c r="D41" s="113" t="s">
        <v>182</v>
      </c>
      <c r="E41" s="116" t="s">
        <v>208</v>
      </c>
      <c r="F41" s="114">
        <v>12</v>
      </c>
      <c r="G41" s="117" t="s">
        <v>113</v>
      </c>
      <c r="H41" s="121"/>
      <c r="I41" s="114">
        <v>36.200000000000003</v>
      </c>
      <c r="J41" s="51">
        <f t="shared" ref="J41" si="10">I41*J$2</f>
        <v>44.971260000000001</v>
      </c>
      <c r="K41" s="51">
        <f t="shared" si="1"/>
        <v>539.65512000000001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s="16" customFormat="1" ht="20.100000000000001" customHeight="1" x14ac:dyDescent="0.25">
      <c r="A42" s="220" t="s">
        <v>124</v>
      </c>
      <c r="B42" s="221"/>
      <c r="C42" s="222"/>
      <c r="D42" s="113" t="s">
        <v>183</v>
      </c>
      <c r="E42" s="116" t="s">
        <v>123</v>
      </c>
      <c r="F42" s="114">
        <v>120</v>
      </c>
      <c r="G42" s="117" t="s">
        <v>51</v>
      </c>
      <c r="H42" s="121">
        <v>23.87</v>
      </c>
      <c r="I42" s="114">
        <v>64.13</v>
      </c>
      <c r="J42" s="51">
        <f t="shared" ref="J42:J46" si="11">I42*J$2</f>
        <v>79.668698999999989</v>
      </c>
      <c r="K42" s="51">
        <f t="shared" ref="K42:K46" si="12">F42*J42</f>
        <v>9560.2438799999982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s="16" customFormat="1" ht="20.100000000000001" customHeight="1" x14ac:dyDescent="0.25">
      <c r="A43" s="220" t="s">
        <v>125</v>
      </c>
      <c r="B43" s="221"/>
      <c r="C43" s="222"/>
      <c r="D43" s="113" t="s">
        <v>184</v>
      </c>
      <c r="E43" s="116" t="s">
        <v>126</v>
      </c>
      <c r="F43" s="114">
        <v>182</v>
      </c>
      <c r="G43" s="117" t="s">
        <v>51</v>
      </c>
      <c r="H43" s="121"/>
      <c r="I43" s="114">
        <v>24.42</v>
      </c>
      <c r="J43" s="51">
        <f t="shared" si="11"/>
        <v>30.336966</v>
      </c>
      <c r="K43" s="51">
        <f t="shared" si="12"/>
        <v>5521.3278120000004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s="16" customFormat="1" ht="20.100000000000001" customHeight="1" x14ac:dyDescent="0.25">
      <c r="A44" s="220" t="s">
        <v>136</v>
      </c>
      <c r="B44" s="221"/>
      <c r="C44" s="222"/>
      <c r="D44" s="113" t="s">
        <v>185</v>
      </c>
      <c r="E44" s="116" t="s">
        <v>218</v>
      </c>
      <c r="F44" s="114">
        <v>10</v>
      </c>
      <c r="G44" s="117" t="s">
        <v>51</v>
      </c>
      <c r="H44" s="121"/>
      <c r="I44" s="114">
        <v>30</v>
      </c>
      <c r="J44" s="51">
        <f t="shared" si="11"/>
        <v>37.268999999999998</v>
      </c>
      <c r="K44" s="51">
        <f t="shared" si="12"/>
        <v>372.69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s="16" customFormat="1" ht="20.100000000000001" customHeight="1" x14ac:dyDescent="0.25">
      <c r="A45" s="220">
        <v>94231</v>
      </c>
      <c r="B45" s="221"/>
      <c r="C45" s="222"/>
      <c r="D45" s="113" t="s">
        <v>206</v>
      </c>
      <c r="E45" s="57" t="s">
        <v>97</v>
      </c>
      <c r="F45" s="114">
        <v>46</v>
      </c>
      <c r="G45" s="117" t="s">
        <v>82</v>
      </c>
      <c r="H45" s="121">
        <v>17.07</v>
      </c>
      <c r="I45" s="114">
        <v>25.95</v>
      </c>
      <c r="J45" s="51">
        <f t="shared" si="11"/>
        <v>32.237684999999999</v>
      </c>
      <c r="K45" s="51">
        <f t="shared" si="12"/>
        <v>1482.9335099999998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s="16" customFormat="1" ht="20.100000000000001" customHeight="1" x14ac:dyDescent="0.25">
      <c r="A46" s="220" t="s">
        <v>140</v>
      </c>
      <c r="B46" s="221"/>
      <c r="C46" s="222"/>
      <c r="D46" s="113" t="s">
        <v>219</v>
      </c>
      <c r="E46" s="57" t="s">
        <v>139</v>
      </c>
      <c r="F46" s="114">
        <v>5</v>
      </c>
      <c r="G46" s="117" t="s">
        <v>82</v>
      </c>
      <c r="H46" s="114">
        <v>26.1</v>
      </c>
      <c r="I46" s="114">
        <v>37.619999999999997</v>
      </c>
      <c r="J46" s="51">
        <f t="shared" si="11"/>
        <v>46.735325999999993</v>
      </c>
      <c r="K46" s="51">
        <f t="shared" si="12"/>
        <v>233.67662999999996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s="16" customFormat="1" ht="20.100000000000001" customHeight="1" x14ac:dyDescent="0.25">
      <c r="A47" s="220"/>
      <c r="B47" s="221"/>
      <c r="C47" s="222"/>
      <c r="D47" s="113"/>
      <c r="E47" s="118" t="s">
        <v>9</v>
      </c>
      <c r="F47" s="114"/>
      <c r="G47" s="117"/>
      <c r="H47" s="114"/>
      <c r="I47" s="114"/>
      <c r="J47" s="51"/>
      <c r="K47" s="54">
        <f>SUM(K41:K46)</f>
        <v>17710.526952</v>
      </c>
      <c r="M47" s="152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s="16" customFormat="1" ht="20.100000000000001" customHeight="1" x14ac:dyDescent="0.25">
      <c r="A48" s="226" t="s">
        <v>67</v>
      </c>
      <c r="B48" s="227"/>
      <c r="C48" s="228"/>
      <c r="D48" s="119">
        <v>5</v>
      </c>
      <c r="E48" s="58" t="s">
        <v>27</v>
      </c>
      <c r="F48" s="121"/>
      <c r="G48" s="117"/>
      <c r="H48" s="121"/>
      <c r="I48" s="120"/>
      <c r="J48" s="51"/>
      <c r="K48" s="51"/>
      <c r="M48" s="14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s="16" customFormat="1" ht="20.100000000000001" customHeight="1" x14ac:dyDescent="0.25">
      <c r="A49" s="223"/>
      <c r="B49" s="224"/>
      <c r="C49" s="225"/>
      <c r="D49" s="119" t="s">
        <v>14</v>
      </c>
      <c r="E49" s="119" t="s">
        <v>29</v>
      </c>
      <c r="F49" s="114"/>
      <c r="G49" s="117"/>
      <c r="H49" s="114"/>
      <c r="I49" s="120"/>
      <c r="J49" s="51"/>
      <c r="K49" s="51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s="16" customFormat="1" ht="20.100000000000001" customHeight="1" x14ac:dyDescent="0.25">
      <c r="A50" s="220" t="s">
        <v>151</v>
      </c>
      <c r="B50" s="221"/>
      <c r="C50" s="222"/>
      <c r="D50" s="113" t="s">
        <v>186</v>
      </c>
      <c r="E50" s="149" t="s">
        <v>150</v>
      </c>
      <c r="F50" s="121">
        <v>10</v>
      </c>
      <c r="G50" s="117" t="s">
        <v>88</v>
      </c>
      <c r="H50" s="121"/>
      <c r="I50" s="120">
        <v>160.85</v>
      </c>
      <c r="J50" s="51">
        <f t="shared" ref="J50:J53" si="13">I50*J$2</f>
        <v>199.82395499999998</v>
      </c>
      <c r="K50" s="51">
        <f t="shared" si="1"/>
        <v>1998.2395499999998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s="16" customFormat="1" ht="20.100000000000001" customHeight="1" x14ac:dyDescent="0.25">
      <c r="A51" s="220" t="s">
        <v>84</v>
      </c>
      <c r="B51" s="221"/>
      <c r="C51" s="222"/>
      <c r="D51" s="113" t="s">
        <v>187</v>
      </c>
      <c r="E51" s="149" t="s">
        <v>98</v>
      </c>
      <c r="F51" s="121">
        <v>10</v>
      </c>
      <c r="G51" s="117" t="s">
        <v>88</v>
      </c>
      <c r="H51" s="121"/>
      <c r="I51" s="120">
        <v>511.5</v>
      </c>
      <c r="J51" s="51">
        <f t="shared" si="13"/>
        <v>635.43645000000004</v>
      </c>
      <c r="K51" s="51">
        <f t="shared" si="1"/>
        <v>6354.3645000000006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s="16" customFormat="1" ht="20.100000000000001" customHeight="1" x14ac:dyDescent="0.25">
      <c r="A52" s="220">
        <v>91304</v>
      </c>
      <c r="B52" s="221"/>
      <c r="C52" s="222"/>
      <c r="D52" s="113" t="s">
        <v>188</v>
      </c>
      <c r="E52" s="149" t="s">
        <v>148</v>
      </c>
      <c r="F52" s="56">
        <v>17</v>
      </c>
      <c r="G52" s="117" t="s">
        <v>88</v>
      </c>
      <c r="H52" s="56">
        <v>90.21</v>
      </c>
      <c r="I52" s="120">
        <v>67.790000000000006</v>
      </c>
      <c r="J52" s="51">
        <f t="shared" si="13"/>
        <v>84.215517000000006</v>
      </c>
      <c r="K52" s="51">
        <f t="shared" si="1"/>
        <v>1431.6637890000002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s="16" customFormat="1" ht="20.100000000000001" customHeight="1" x14ac:dyDescent="0.25">
      <c r="A53" s="220">
        <v>91305</v>
      </c>
      <c r="B53" s="221"/>
      <c r="C53" s="222"/>
      <c r="D53" s="113" t="s">
        <v>189</v>
      </c>
      <c r="E53" s="149" t="s">
        <v>149</v>
      </c>
      <c r="F53" s="56">
        <v>3</v>
      </c>
      <c r="G53" s="117" t="s">
        <v>88</v>
      </c>
      <c r="H53" s="56"/>
      <c r="I53" s="120">
        <v>51.17</v>
      </c>
      <c r="J53" s="51">
        <f t="shared" si="13"/>
        <v>63.568491000000002</v>
      </c>
      <c r="K53" s="51">
        <f t="shared" si="1"/>
        <v>190.70547300000001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s="16" customFormat="1" ht="20.100000000000001" customHeight="1" x14ac:dyDescent="0.25">
      <c r="A54" s="220"/>
      <c r="B54" s="221"/>
      <c r="C54" s="222"/>
      <c r="D54" s="119" t="s">
        <v>90</v>
      </c>
      <c r="E54" s="119" t="s">
        <v>85</v>
      </c>
      <c r="F54" s="56"/>
      <c r="G54" s="117"/>
      <c r="H54" s="56"/>
      <c r="I54" s="120"/>
      <c r="J54" s="51"/>
      <c r="K54" s="51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s="16" customFormat="1" ht="20.100000000000001" customHeight="1" x14ac:dyDescent="0.25">
      <c r="A55" s="220" t="s">
        <v>86</v>
      </c>
      <c r="B55" s="221"/>
      <c r="C55" s="222"/>
      <c r="D55" s="113" t="s">
        <v>190</v>
      </c>
      <c r="E55" s="57" t="s">
        <v>160</v>
      </c>
      <c r="F55" s="53">
        <v>5.4</v>
      </c>
      <c r="G55" s="117" t="s">
        <v>51</v>
      </c>
      <c r="H55" s="56">
        <v>296.13</v>
      </c>
      <c r="I55" s="120">
        <v>374.44</v>
      </c>
      <c r="J55" s="51">
        <f t="shared" ref="J55:J63" si="14">I55*J$2</f>
        <v>465.16681199999999</v>
      </c>
      <c r="K55" s="51">
        <f t="shared" si="1"/>
        <v>2511.9007848000001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s="16" customFormat="1" ht="20.100000000000001" customHeight="1" x14ac:dyDescent="0.25">
      <c r="A56" s="220" t="s">
        <v>159</v>
      </c>
      <c r="B56" s="221"/>
      <c r="C56" s="222"/>
      <c r="D56" s="113" t="s">
        <v>191</v>
      </c>
      <c r="E56" s="57" t="s">
        <v>158</v>
      </c>
      <c r="F56" s="53">
        <v>3.6</v>
      </c>
      <c r="G56" s="117" t="s">
        <v>51</v>
      </c>
      <c r="H56" s="56"/>
      <c r="I56" s="120">
        <v>475.85</v>
      </c>
      <c r="J56" s="51">
        <f t="shared" si="14"/>
        <v>591.14845500000001</v>
      </c>
      <c r="K56" s="51">
        <f t="shared" si="1"/>
        <v>2128.134438</v>
      </c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s="16" customFormat="1" ht="20.100000000000001" customHeight="1" x14ac:dyDescent="0.25">
      <c r="A57" s="220" t="s">
        <v>87</v>
      </c>
      <c r="B57" s="221"/>
      <c r="C57" s="222"/>
      <c r="D57" s="113" t="s">
        <v>192</v>
      </c>
      <c r="E57" s="57" t="s">
        <v>161</v>
      </c>
      <c r="F57" s="53">
        <v>2</v>
      </c>
      <c r="G57" s="117" t="s">
        <v>88</v>
      </c>
      <c r="H57" s="56"/>
      <c r="I57" s="120">
        <v>553.49</v>
      </c>
      <c r="J57" s="51">
        <f t="shared" si="14"/>
        <v>687.60062700000003</v>
      </c>
      <c r="K57" s="51">
        <f t="shared" si="1"/>
        <v>1375.2012540000001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s="16" customFormat="1" ht="20.100000000000001" customHeight="1" x14ac:dyDescent="0.25">
      <c r="A58" s="220" t="s">
        <v>143</v>
      </c>
      <c r="B58" s="221"/>
      <c r="C58" s="222"/>
      <c r="D58" s="113" t="s">
        <v>193</v>
      </c>
      <c r="E58" s="116" t="s">
        <v>144</v>
      </c>
      <c r="F58" s="56">
        <v>10.8</v>
      </c>
      <c r="G58" s="117" t="s">
        <v>51</v>
      </c>
      <c r="H58" s="56">
        <v>60.07</v>
      </c>
      <c r="I58" s="120">
        <v>73.39</v>
      </c>
      <c r="J58" s="51">
        <f t="shared" si="14"/>
        <v>91.172397000000004</v>
      </c>
      <c r="K58" s="51">
        <f t="shared" si="1"/>
        <v>984.66188760000011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s="16" customFormat="1" ht="20.100000000000001" customHeight="1" x14ac:dyDescent="0.25">
      <c r="A59" s="220" t="s">
        <v>142</v>
      </c>
      <c r="B59" s="221"/>
      <c r="C59" s="222"/>
      <c r="D59" s="113" t="s">
        <v>194</v>
      </c>
      <c r="E59" s="116" t="s">
        <v>141</v>
      </c>
      <c r="F59" s="56">
        <v>12</v>
      </c>
      <c r="G59" s="117" t="s">
        <v>51</v>
      </c>
      <c r="H59" s="56"/>
      <c r="I59" s="120">
        <v>89.28</v>
      </c>
      <c r="J59" s="51">
        <f t="shared" ref="J59" si="15">I59*J$2</f>
        <v>110.912544</v>
      </c>
      <c r="K59" s="51">
        <f t="shared" ref="K59" si="16">F59*J59</f>
        <v>1330.9505279999998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s="16" customFormat="1" ht="20.100000000000001" customHeight="1" x14ac:dyDescent="0.25">
      <c r="A60" s="220" t="s">
        <v>213</v>
      </c>
      <c r="B60" s="221"/>
      <c r="C60" s="222"/>
      <c r="D60" s="113" t="s">
        <v>212</v>
      </c>
      <c r="E60" s="116" t="s">
        <v>214</v>
      </c>
      <c r="F60" s="56">
        <v>2</v>
      </c>
      <c r="G60" s="117" t="s">
        <v>88</v>
      </c>
      <c r="H60" s="56"/>
      <c r="I60" s="120">
        <v>295.51</v>
      </c>
      <c r="J60" s="51">
        <f t="shared" si="14"/>
        <v>367.11207299999995</v>
      </c>
      <c r="K60" s="51">
        <f t="shared" si="1"/>
        <v>734.22414599999991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s="16" customFormat="1" ht="20.100000000000001" customHeight="1" x14ac:dyDescent="0.25">
      <c r="A61" s="220"/>
      <c r="B61" s="221"/>
      <c r="C61" s="222"/>
      <c r="D61" s="113" t="s">
        <v>195</v>
      </c>
      <c r="E61" s="119" t="s">
        <v>153</v>
      </c>
      <c r="F61" s="56"/>
      <c r="G61" s="117"/>
      <c r="H61" s="56"/>
      <c r="I61" s="120"/>
      <c r="J61" s="51"/>
      <c r="K61" s="51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s="16" customFormat="1" ht="20.100000000000001" customHeight="1" x14ac:dyDescent="0.25">
      <c r="A62" s="220" t="s">
        <v>156</v>
      </c>
      <c r="B62" s="221"/>
      <c r="C62" s="222"/>
      <c r="D62" s="113" t="s">
        <v>196</v>
      </c>
      <c r="E62" s="116" t="s">
        <v>155</v>
      </c>
      <c r="F62" s="56">
        <v>1</v>
      </c>
      <c r="G62" s="117" t="s">
        <v>88</v>
      </c>
      <c r="H62" s="56"/>
      <c r="I62" s="120">
        <v>1769.04</v>
      </c>
      <c r="J62" s="51">
        <f t="shared" si="14"/>
        <v>2197.6783919999998</v>
      </c>
      <c r="K62" s="51">
        <f t="shared" si="1"/>
        <v>2197.6783919999998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s="16" customFormat="1" ht="20.100000000000001" customHeight="1" x14ac:dyDescent="0.25">
      <c r="A63" s="220">
        <v>72120</v>
      </c>
      <c r="B63" s="221"/>
      <c r="C63" s="222"/>
      <c r="D63" s="113" t="s">
        <v>197</v>
      </c>
      <c r="E63" s="116" t="s">
        <v>157</v>
      </c>
      <c r="F63" s="56">
        <v>1.26</v>
      </c>
      <c r="G63" s="117" t="s">
        <v>51</v>
      </c>
      <c r="H63" s="56"/>
      <c r="I63" s="120">
        <v>200.78</v>
      </c>
      <c r="J63" s="51">
        <f t="shared" si="14"/>
        <v>249.42899399999999</v>
      </c>
      <c r="K63" s="51">
        <f t="shared" si="1"/>
        <v>314.28053244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s="16" customFormat="1" ht="20.100000000000001" customHeight="1" x14ac:dyDescent="0.25">
      <c r="A64" s="146"/>
      <c r="B64" s="147"/>
      <c r="C64" s="148"/>
      <c r="D64" s="113"/>
      <c r="E64" s="118" t="s">
        <v>9</v>
      </c>
      <c r="F64" s="114"/>
      <c r="G64" s="117"/>
      <c r="H64" s="114"/>
      <c r="I64" s="114"/>
      <c r="J64" s="51"/>
      <c r="K64" s="54">
        <f>SUM(K50:K63)</f>
        <v>21552.005274840001</v>
      </c>
      <c r="M64" s="152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s="16" customFormat="1" ht="20.100000000000001" customHeight="1" x14ac:dyDescent="0.25">
      <c r="A65" s="220"/>
      <c r="B65" s="221"/>
      <c r="C65" s="222"/>
      <c r="D65" s="119">
        <v>6</v>
      </c>
      <c r="E65" s="119" t="s">
        <v>224</v>
      </c>
      <c r="F65" s="114"/>
      <c r="G65" s="117"/>
      <c r="H65" s="114"/>
      <c r="I65" s="120"/>
      <c r="J65" s="51"/>
      <c r="K65" s="5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s="16" customFormat="1" ht="20.100000000000001" customHeight="1" x14ac:dyDescent="0.25">
      <c r="A66" s="220">
        <v>95730</v>
      </c>
      <c r="B66" s="221"/>
      <c r="C66" s="222"/>
      <c r="D66" s="113" t="s">
        <v>46</v>
      </c>
      <c r="E66" s="116" t="s">
        <v>252</v>
      </c>
      <c r="F66" s="114">
        <v>30</v>
      </c>
      <c r="G66" s="117" t="s">
        <v>113</v>
      </c>
      <c r="H66" s="114"/>
      <c r="I66" s="120">
        <v>6.25</v>
      </c>
      <c r="J66" s="51">
        <f t="shared" ref="J66:J82" si="17">I66*J$2</f>
        <v>7.7643749999999994</v>
      </c>
      <c r="K66" s="51">
        <f>J66*F66</f>
        <v>232.93124999999998</v>
      </c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s="16" customFormat="1" ht="20.100000000000001" customHeight="1" x14ac:dyDescent="0.25">
      <c r="A67" s="220">
        <v>91914</v>
      </c>
      <c r="B67" s="221"/>
      <c r="C67" s="222"/>
      <c r="D67" s="113" t="s">
        <v>72</v>
      </c>
      <c r="E67" s="116" t="s">
        <v>253</v>
      </c>
      <c r="F67" s="114">
        <v>5</v>
      </c>
      <c r="G67" s="117" t="s">
        <v>88</v>
      </c>
      <c r="H67" s="114"/>
      <c r="I67" s="120">
        <v>9.9600000000000009</v>
      </c>
      <c r="J67" s="51">
        <f t="shared" si="17"/>
        <v>12.373308000000002</v>
      </c>
      <c r="K67" s="51">
        <f t="shared" ref="K67:K82" si="18">J67*F67</f>
        <v>61.866540000000008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s="16" customFormat="1" ht="20.100000000000001" customHeight="1" x14ac:dyDescent="0.25">
      <c r="A68" s="220">
        <v>91875</v>
      </c>
      <c r="B68" s="221"/>
      <c r="C68" s="222"/>
      <c r="D68" s="113" t="s">
        <v>73</v>
      </c>
      <c r="E68" s="116" t="s">
        <v>254</v>
      </c>
      <c r="F68" s="114">
        <v>5</v>
      </c>
      <c r="G68" s="117" t="s">
        <v>88</v>
      </c>
      <c r="H68" s="114"/>
      <c r="I68" s="120">
        <v>4.43</v>
      </c>
      <c r="J68" s="51">
        <f t="shared" si="17"/>
        <v>5.5033889999999994</v>
      </c>
      <c r="K68" s="51">
        <f t="shared" si="18"/>
        <v>27.516944999999996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s="16" customFormat="1" ht="20.100000000000001" customHeight="1" x14ac:dyDescent="0.25">
      <c r="A69" s="220" t="s">
        <v>289</v>
      </c>
      <c r="B69" s="221"/>
      <c r="C69" s="222"/>
      <c r="D69" s="113" t="s">
        <v>232</v>
      </c>
      <c r="E69" s="116" t="s">
        <v>290</v>
      </c>
      <c r="F69" s="114">
        <v>1</v>
      </c>
      <c r="G69" s="117" t="s">
        <v>88</v>
      </c>
      <c r="H69" s="114"/>
      <c r="I69" s="120">
        <v>55.7</v>
      </c>
      <c r="J69" s="51">
        <f t="shared" si="17"/>
        <v>69.196110000000004</v>
      </c>
      <c r="K69" s="51">
        <f t="shared" si="18"/>
        <v>69.196110000000004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s="16" customFormat="1" ht="20.100000000000001" customHeight="1" x14ac:dyDescent="0.25">
      <c r="A70" s="220" t="s">
        <v>279</v>
      </c>
      <c r="B70" s="221"/>
      <c r="C70" s="222"/>
      <c r="D70" s="113" t="s">
        <v>233</v>
      </c>
      <c r="E70" s="116" t="s">
        <v>280</v>
      </c>
      <c r="F70" s="114">
        <v>1</v>
      </c>
      <c r="G70" s="117" t="s">
        <v>88</v>
      </c>
      <c r="H70" s="114"/>
      <c r="I70" s="120">
        <v>41.74</v>
      </c>
      <c r="J70" s="51">
        <f t="shared" si="17"/>
        <v>51.853602000000002</v>
      </c>
      <c r="K70" s="51">
        <f t="shared" si="18"/>
        <v>51.853602000000002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s="16" customFormat="1" ht="20.100000000000001" customHeight="1" x14ac:dyDescent="0.25">
      <c r="A71" s="220" t="s">
        <v>264</v>
      </c>
      <c r="B71" s="221"/>
      <c r="C71" s="222"/>
      <c r="D71" s="113" t="s">
        <v>234</v>
      </c>
      <c r="E71" s="116" t="s">
        <v>261</v>
      </c>
      <c r="F71" s="114">
        <v>150</v>
      </c>
      <c r="G71" s="117" t="s">
        <v>113</v>
      </c>
      <c r="H71" s="114"/>
      <c r="I71" s="120">
        <v>5.71</v>
      </c>
      <c r="J71" s="51">
        <f t="shared" si="17"/>
        <v>7.0935329999999999</v>
      </c>
      <c r="K71" s="51">
        <f t="shared" si="18"/>
        <v>1064.0299499999999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s="16" customFormat="1" ht="20.100000000000001" customHeight="1" x14ac:dyDescent="0.25">
      <c r="A72" s="220" t="s">
        <v>263</v>
      </c>
      <c r="B72" s="221"/>
      <c r="C72" s="222"/>
      <c r="D72" s="113" t="s">
        <v>235</v>
      </c>
      <c r="E72" s="116" t="s">
        <v>262</v>
      </c>
      <c r="F72" s="114">
        <v>100</v>
      </c>
      <c r="G72" s="117" t="s">
        <v>113</v>
      </c>
      <c r="H72" s="114"/>
      <c r="I72" s="120">
        <v>4.55</v>
      </c>
      <c r="J72" s="51">
        <f t="shared" si="17"/>
        <v>5.6524649999999994</v>
      </c>
      <c r="K72" s="51">
        <f t="shared" si="18"/>
        <v>565.24649999999997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s="16" customFormat="1" ht="20.100000000000001" customHeight="1" x14ac:dyDescent="0.25">
      <c r="A73" s="220" t="s">
        <v>260</v>
      </c>
      <c r="B73" s="221"/>
      <c r="C73" s="222"/>
      <c r="D73" s="113" t="s">
        <v>236</v>
      </c>
      <c r="E73" s="116" t="s">
        <v>259</v>
      </c>
      <c r="F73" s="114">
        <v>100</v>
      </c>
      <c r="G73" s="117" t="s">
        <v>113</v>
      </c>
      <c r="H73" s="114"/>
      <c r="I73" s="120">
        <v>4.25</v>
      </c>
      <c r="J73" s="51">
        <f t="shared" si="17"/>
        <v>5.2797749999999999</v>
      </c>
      <c r="K73" s="51">
        <f t="shared" si="18"/>
        <v>527.97749999999996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s="16" customFormat="1" ht="20.100000000000001" customHeight="1" x14ac:dyDescent="0.25">
      <c r="A74" s="220" t="s">
        <v>258</v>
      </c>
      <c r="B74" s="221"/>
      <c r="C74" s="222"/>
      <c r="D74" s="113" t="s">
        <v>237</v>
      </c>
      <c r="E74" s="116" t="s">
        <v>257</v>
      </c>
      <c r="F74" s="114">
        <v>140</v>
      </c>
      <c r="G74" s="117" t="s">
        <v>88</v>
      </c>
      <c r="H74" s="114"/>
      <c r="I74" s="120">
        <v>24.88</v>
      </c>
      <c r="J74" s="51">
        <f t="shared" si="17"/>
        <v>30.908423999999997</v>
      </c>
      <c r="K74" s="51">
        <f t="shared" si="18"/>
        <v>4327.1793599999992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s="16" customFormat="1" ht="20.100000000000001" customHeight="1" x14ac:dyDescent="0.25">
      <c r="A75" s="220" t="s">
        <v>266</v>
      </c>
      <c r="B75" s="221"/>
      <c r="C75" s="222"/>
      <c r="D75" s="113" t="s">
        <v>238</v>
      </c>
      <c r="E75" s="116" t="s">
        <v>265</v>
      </c>
      <c r="F75" s="114">
        <v>23</v>
      </c>
      <c r="G75" s="117" t="s">
        <v>88</v>
      </c>
      <c r="H75" s="114"/>
      <c r="I75" s="120">
        <v>9.75</v>
      </c>
      <c r="J75" s="51">
        <f t="shared" si="17"/>
        <v>12.112425</v>
      </c>
      <c r="K75" s="51">
        <f t="shared" si="18"/>
        <v>278.58577500000001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s="16" customFormat="1" ht="20.100000000000001" customHeight="1" x14ac:dyDescent="0.25">
      <c r="A76" s="220" t="s">
        <v>270</v>
      </c>
      <c r="B76" s="221"/>
      <c r="C76" s="222"/>
      <c r="D76" s="113" t="s">
        <v>239</v>
      </c>
      <c r="E76" s="116" t="s">
        <v>269</v>
      </c>
      <c r="F76" s="114">
        <v>11</v>
      </c>
      <c r="G76" s="117" t="s">
        <v>88</v>
      </c>
      <c r="H76" s="114"/>
      <c r="I76" s="120">
        <v>21.33</v>
      </c>
      <c r="J76" s="51">
        <f t="shared" si="17"/>
        <v>26.498258999999997</v>
      </c>
      <c r="K76" s="51">
        <f t="shared" si="18"/>
        <v>291.48084899999998</v>
      </c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s="16" customFormat="1" ht="20.100000000000001" customHeight="1" x14ac:dyDescent="0.25">
      <c r="A77" s="220" t="s">
        <v>255</v>
      </c>
      <c r="B77" s="221"/>
      <c r="C77" s="222"/>
      <c r="D77" s="113" t="s">
        <v>240</v>
      </c>
      <c r="E77" s="116" t="s">
        <v>256</v>
      </c>
      <c r="F77" s="114">
        <v>3</v>
      </c>
      <c r="G77" s="117" t="s">
        <v>88</v>
      </c>
      <c r="H77" s="114"/>
      <c r="I77" s="120">
        <v>35.119999999999997</v>
      </c>
      <c r="J77" s="51">
        <f t="shared" si="17"/>
        <v>43.629575999999993</v>
      </c>
      <c r="K77" s="51">
        <f t="shared" si="18"/>
        <v>130.88872799999999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s="16" customFormat="1" ht="20.100000000000001" customHeight="1" x14ac:dyDescent="0.25">
      <c r="A78" s="220" t="s">
        <v>272</v>
      </c>
      <c r="B78" s="221"/>
      <c r="C78" s="222"/>
      <c r="D78" s="113" t="s">
        <v>241</v>
      </c>
      <c r="E78" s="116" t="s">
        <v>271</v>
      </c>
      <c r="F78" s="114">
        <v>1</v>
      </c>
      <c r="G78" s="117" t="s">
        <v>88</v>
      </c>
      <c r="H78" s="114"/>
      <c r="I78" s="120">
        <v>30.29</v>
      </c>
      <c r="J78" s="51">
        <f t="shared" si="17"/>
        <v>37.629266999999999</v>
      </c>
      <c r="K78" s="51">
        <f t="shared" si="18"/>
        <v>37.629266999999999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s="16" customFormat="1" ht="20.100000000000001" customHeight="1" x14ac:dyDescent="0.25">
      <c r="A79" s="220" t="s">
        <v>267</v>
      </c>
      <c r="B79" s="221"/>
      <c r="C79" s="222"/>
      <c r="D79" s="113" t="s">
        <v>242</v>
      </c>
      <c r="E79" s="116" t="s">
        <v>268</v>
      </c>
      <c r="F79" s="114">
        <v>1</v>
      </c>
      <c r="G79" s="117" t="s">
        <v>88</v>
      </c>
      <c r="H79" s="114"/>
      <c r="I79" s="120">
        <v>28.22</v>
      </c>
      <c r="J79" s="51">
        <f t="shared" si="17"/>
        <v>35.057705999999996</v>
      </c>
      <c r="K79" s="51">
        <f t="shared" si="18"/>
        <v>35.057705999999996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s="16" customFormat="1" ht="20.100000000000001" customHeight="1" x14ac:dyDescent="0.25">
      <c r="A80" s="223" t="s">
        <v>288</v>
      </c>
      <c r="B80" s="224"/>
      <c r="C80" s="225"/>
      <c r="D80" s="113" t="s">
        <v>243</v>
      </c>
      <c r="E80" s="116" t="s">
        <v>287</v>
      </c>
      <c r="F80" s="56">
        <v>2</v>
      </c>
      <c r="G80" s="117" t="s">
        <v>88</v>
      </c>
      <c r="H80" s="56"/>
      <c r="I80" s="120">
        <v>6.23</v>
      </c>
      <c r="J80" s="51">
        <f t="shared" si="17"/>
        <v>7.7395290000000001</v>
      </c>
      <c r="K80" s="51">
        <f t="shared" si="18"/>
        <v>15.479058</v>
      </c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s="16" customFormat="1" ht="20.100000000000001" customHeight="1" x14ac:dyDescent="0.25">
      <c r="A81" s="220" t="s">
        <v>285</v>
      </c>
      <c r="B81" s="221"/>
      <c r="C81" s="222"/>
      <c r="D81" s="113" t="s">
        <v>244</v>
      </c>
      <c r="E81" s="116" t="s">
        <v>286</v>
      </c>
      <c r="F81" s="56">
        <v>1</v>
      </c>
      <c r="G81" s="117" t="s">
        <v>88</v>
      </c>
      <c r="H81" s="56"/>
      <c r="I81" s="120">
        <v>3.39</v>
      </c>
      <c r="J81" s="51">
        <f t="shared" si="17"/>
        <v>4.2113969999999998</v>
      </c>
      <c r="K81" s="51">
        <f t="shared" si="18"/>
        <v>4.2113969999999998</v>
      </c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s="16" customFormat="1" ht="20.100000000000001" customHeight="1" x14ac:dyDescent="0.25">
      <c r="A82" s="223" t="s">
        <v>281</v>
      </c>
      <c r="B82" s="224"/>
      <c r="C82" s="225"/>
      <c r="D82" s="113" t="s">
        <v>245</v>
      </c>
      <c r="E82" s="116" t="s">
        <v>282</v>
      </c>
      <c r="F82" s="114">
        <v>16</v>
      </c>
      <c r="G82" s="117" t="s">
        <v>88</v>
      </c>
      <c r="H82" s="114"/>
      <c r="I82" s="114">
        <v>5.34</v>
      </c>
      <c r="J82" s="51">
        <f t="shared" si="17"/>
        <v>6.6338819999999998</v>
      </c>
      <c r="K82" s="51">
        <f t="shared" si="18"/>
        <v>106.142112</v>
      </c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s="16" customFormat="1" ht="20.100000000000001" customHeight="1" x14ac:dyDescent="0.25">
      <c r="A83" s="247" t="s">
        <v>0</v>
      </c>
      <c r="B83" s="126"/>
      <c r="C83" s="249" t="s">
        <v>1</v>
      </c>
      <c r="D83" s="127"/>
      <c r="E83" s="128" t="s">
        <v>10</v>
      </c>
      <c r="F83" s="129"/>
      <c r="G83" s="130"/>
      <c r="H83" s="129"/>
      <c r="I83" s="129"/>
      <c r="J83" s="29"/>
      <c r="K83" s="31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s="16" customFormat="1" ht="20.100000000000001" customHeight="1" x14ac:dyDescent="0.25">
      <c r="A84" s="248"/>
      <c r="B84" s="131"/>
      <c r="C84" s="250"/>
      <c r="D84" s="243" t="s">
        <v>11</v>
      </c>
      <c r="E84" s="244"/>
      <c r="F84" s="132"/>
      <c r="G84" s="133"/>
      <c r="H84" s="132"/>
      <c r="I84" s="132"/>
      <c r="J84" s="32"/>
      <c r="K84" s="34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s="16" customFormat="1" ht="20.100000000000001" customHeight="1" x14ac:dyDescent="0.25">
      <c r="A85" s="248"/>
      <c r="B85" s="134"/>
      <c r="C85" s="250"/>
      <c r="D85" s="245" t="s">
        <v>101</v>
      </c>
      <c r="E85" s="246"/>
      <c r="F85" s="132"/>
      <c r="G85" s="133"/>
      <c r="H85" s="132"/>
      <c r="I85" s="132"/>
      <c r="J85" s="32"/>
      <c r="K85" s="34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s="16" customFormat="1" ht="20.100000000000001" customHeight="1" x14ac:dyDescent="0.25">
      <c r="A86" s="248"/>
      <c r="B86" s="134"/>
      <c r="C86" s="250"/>
      <c r="D86" s="145" t="s">
        <v>12</v>
      </c>
      <c r="E86" s="135" t="s">
        <v>103</v>
      </c>
      <c r="F86" s="132"/>
      <c r="G86" s="133"/>
      <c r="H86" s="132"/>
      <c r="I86" s="132"/>
      <c r="J86" s="32"/>
      <c r="K86" s="34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s="16" customFormat="1" ht="20.100000000000001" customHeight="1" x14ac:dyDescent="0.25">
      <c r="A87" s="248"/>
      <c r="B87" s="134"/>
      <c r="C87" s="250"/>
      <c r="D87" s="136"/>
      <c r="E87" s="137" t="s">
        <v>102</v>
      </c>
      <c r="F87" s="138"/>
      <c r="G87" s="138"/>
      <c r="H87" s="138"/>
      <c r="I87" s="138"/>
      <c r="J87" s="40"/>
      <c r="K87" s="41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s="16" customFormat="1" ht="20.100000000000001" customHeight="1" x14ac:dyDescent="0.25">
      <c r="A88" s="245"/>
      <c r="B88" s="248"/>
      <c r="C88" s="250"/>
      <c r="D88" s="139" t="s">
        <v>2</v>
      </c>
      <c r="E88" s="139" t="s">
        <v>3</v>
      </c>
      <c r="F88" s="115"/>
      <c r="G88" s="115" t="s">
        <v>8</v>
      </c>
      <c r="H88" s="115" t="s">
        <v>5</v>
      </c>
      <c r="I88" s="115"/>
      <c r="J88" s="44"/>
      <c r="K88" s="44" t="s">
        <v>7</v>
      </c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s="16" customFormat="1" ht="20.100000000000001" customHeight="1" thickBot="1" x14ac:dyDescent="0.3">
      <c r="A89" s="251"/>
      <c r="B89" s="252"/>
      <c r="C89" s="253"/>
      <c r="D89" s="140"/>
      <c r="E89" s="140"/>
      <c r="F89" s="141"/>
      <c r="G89" s="142"/>
      <c r="H89" s="142" t="s">
        <v>6</v>
      </c>
      <c r="I89" s="142"/>
      <c r="J89" s="49"/>
      <c r="K89" s="49" t="s">
        <v>6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s="16" customFormat="1" ht="20.100000000000001" customHeight="1" thickTop="1" x14ac:dyDescent="0.25">
      <c r="A90" s="223" t="s">
        <v>284</v>
      </c>
      <c r="B90" s="224"/>
      <c r="C90" s="225"/>
      <c r="D90" s="113" t="s">
        <v>246</v>
      </c>
      <c r="E90" s="116" t="s">
        <v>283</v>
      </c>
      <c r="F90" s="114">
        <v>7</v>
      </c>
      <c r="G90" s="117" t="s">
        <v>88</v>
      </c>
      <c r="H90" s="114"/>
      <c r="I90" s="120">
        <v>10.11</v>
      </c>
      <c r="J90" s="51">
        <f t="shared" ref="J90:J95" si="19">I90*J$2</f>
        <v>12.559652999999999</v>
      </c>
      <c r="K90" s="51">
        <f t="shared" ref="K90:K95" si="20">J90*F90</f>
        <v>87.917570999999995</v>
      </c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s="16" customFormat="1" ht="20.100000000000001" customHeight="1" x14ac:dyDescent="0.25">
      <c r="A91" s="223" t="s">
        <v>274</v>
      </c>
      <c r="B91" s="224"/>
      <c r="C91" s="225"/>
      <c r="D91" s="113" t="s">
        <v>247</v>
      </c>
      <c r="E91" s="116" t="s">
        <v>273</v>
      </c>
      <c r="F91" s="114">
        <v>7</v>
      </c>
      <c r="G91" s="117" t="s">
        <v>88</v>
      </c>
      <c r="H91" s="114"/>
      <c r="I91" s="120">
        <v>62.37</v>
      </c>
      <c r="J91" s="51">
        <f t="shared" si="19"/>
        <v>77.482250999999991</v>
      </c>
      <c r="K91" s="51">
        <f t="shared" si="20"/>
        <v>542.37575699999991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s="16" customFormat="1" ht="20.100000000000001" customHeight="1" x14ac:dyDescent="0.25">
      <c r="A92" s="223" t="s">
        <v>275</v>
      </c>
      <c r="B92" s="224"/>
      <c r="C92" s="225"/>
      <c r="D92" s="113" t="s">
        <v>248</v>
      </c>
      <c r="E92" s="116" t="s">
        <v>276</v>
      </c>
      <c r="F92" s="114">
        <v>2</v>
      </c>
      <c r="G92" s="117" t="s">
        <v>88</v>
      </c>
      <c r="H92" s="114"/>
      <c r="I92" s="120">
        <v>106.25</v>
      </c>
      <c r="J92" s="51">
        <f t="shared" si="19"/>
        <v>131.99437499999999</v>
      </c>
      <c r="K92" s="51">
        <f t="shared" si="20"/>
        <v>263.98874999999998</v>
      </c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s="16" customFormat="1" ht="20.100000000000001" customHeight="1" x14ac:dyDescent="0.25">
      <c r="A93" s="223" t="s">
        <v>278</v>
      </c>
      <c r="B93" s="224"/>
      <c r="C93" s="225"/>
      <c r="D93" s="113" t="s">
        <v>249</v>
      </c>
      <c r="E93" s="116" t="s">
        <v>277</v>
      </c>
      <c r="F93" s="114">
        <v>45</v>
      </c>
      <c r="G93" s="117" t="s">
        <v>88</v>
      </c>
      <c r="H93" s="114"/>
      <c r="I93" s="120">
        <v>70.45</v>
      </c>
      <c r="J93" s="51">
        <f t="shared" si="19"/>
        <v>87.520035000000007</v>
      </c>
      <c r="K93" s="51">
        <f t="shared" si="20"/>
        <v>3938.4015750000003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s="16" customFormat="1" ht="20.100000000000001" customHeight="1" x14ac:dyDescent="0.25">
      <c r="A94" s="223" t="s">
        <v>136</v>
      </c>
      <c r="B94" s="224"/>
      <c r="C94" s="225"/>
      <c r="D94" s="113" t="s">
        <v>250</v>
      </c>
      <c r="E94" s="116" t="s">
        <v>291</v>
      </c>
      <c r="F94" s="114">
        <v>14</v>
      </c>
      <c r="G94" s="117" t="s">
        <v>88</v>
      </c>
      <c r="H94" s="114"/>
      <c r="I94" s="120">
        <v>20</v>
      </c>
      <c r="J94" s="51">
        <f t="shared" si="19"/>
        <v>24.846</v>
      </c>
      <c r="K94" s="51">
        <f t="shared" si="20"/>
        <v>347.84399999999999</v>
      </c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s="16" customFormat="1" ht="20.100000000000001" customHeight="1" x14ac:dyDescent="0.25">
      <c r="A95" s="223" t="s">
        <v>136</v>
      </c>
      <c r="B95" s="224"/>
      <c r="C95" s="225"/>
      <c r="D95" s="113" t="s">
        <v>251</v>
      </c>
      <c r="E95" s="116" t="s">
        <v>292</v>
      </c>
      <c r="F95" s="114">
        <v>90</v>
      </c>
      <c r="G95" s="117" t="s">
        <v>88</v>
      </c>
      <c r="H95" s="114"/>
      <c r="I95" s="120">
        <v>30</v>
      </c>
      <c r="J95" s="51">
        <f t="shared" si="19"/>
        <v>37.268999999999998</v>
      </c>
      <c r="K95" s="51">
        <f t="shared" si="20"/>
        <v>3354.21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s="16" customFormat="1" ht="20.100000000000001" customHeight="1" x14ac:dyDescent="0.25">
      <c r="A96" s="223"/>
      <c r="B96" s="224"/>
      <c r="C96" s="225"/>
      <c r="D96" s="113"/>
      <c r="E96" s="118" t="s">
        <v>9</v>
      </c>
      <c r="F96" s="114"/>
      <c r="G96" s="117"/>
      <c r="H96" s="114"/>
      <c r="I96" s="120"/>
      <c r="J96" s="51"/>
      <c r="K96" s="54">
        <f>SUM(K66:K95)</f>
        <v>16362.010301999999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s="16" customFormat="1" ht="20.100000000000001" customHeight="1" x14ac:dyDescent="0.25">
      <c r="A97" s="226" t="s">
        <v>65</v>
      </c>
      <c r="B97" s="227"/>
      <c r="C97" s="228"/>
      <c r="D97" s="119">
        <v>7</v>
      </c>
      <c r="E97" s="58" t="s">
        <v>33</v>
      </c>
      <c r="F97" s="121"/>
      <c r="G97" s="117"/>
      <c r="H97" s="121"/>
      <c r="I97" s="120"/>
      <c r="J97" s="51"/>
      <c r="K97" s="51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s="16" customFormat="1" ht="20.100000000000001" customHeight="1" x14ac:dyDescent="0.25">
      <c r="A98" s="220">
        <v>87528</v>
      </c>
      <c r="B98" s="221"/>
      <c r="C98" s="222"/>
      <c r="D98" s="113" t="s">
        <v>22</v>
      </c>
      <c r="E98" s="57" t="s">
        <v>221</v>
      </c>
      <c r="F98" s="121">
        <v>59</v>
      </c>
      <c r="G98" s="117" t="s">
        <v>51</v>
      </c>
      <c r="H98" s="121">
        <v>12.67</v>
      </c>
      <c r="I98" s="120">
        <v>29.49</v>
      </c>
      <c r="J98" s="51">
        <f t="shared" ref="J98:J100" si="21">I98*J$2</f>
        <v>36.635427</v>
      </c>
      <c r="K98" s="51">
        <f t="shared" ref="K98:K100" si="22">F98*J98</f>
        <v>2161.4901930000001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s="16" customFormat="1" ht="20.100000000000001" customHeight="1" x14ac:dyDescent="0.25">
      <c r="A99" s="220" t="s">
        <v>58</v>
      </c>
      <c r="B99" s="221"/>
      <c r="C99" s="222"/>
      <c r="D99" s="113" t="s">
        <v>74</v>
      </c>
      <c r="E99" s="149" t="s">
        <v>99</v>
      </c>
      <c r="F99" s="56">
        <v>59</v>
      </c>
      <c r="G99" s="117" t="s">
        <v>51</v>
      </c>
      <c r="H99" s="56">
        <v>39.82</v>
      </c>
      <c r="I99" s="120">
        <v>61.72</v>
      </c>
      <c r="J99" s="51">
        <f t="shared" si="21"/>
        <v>76.674756000000002</v>
      </c>
      <c r="K99" s="51">
        <f t="shared" si="22"/>
        <v>4523.8106040000002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s="16" customFormat="1" ht="20.100000000000001" customHeight="1" x14ac:dyDescent="0.25">
      <c r="A100" s="220" t="s">
        <v>59</v>
      </c>
      <c r="B100" s="221"/>
      <c r="C100" s="222"/>
      <c r="D100" s="113" t="s">
        <v>154</v>
      </c>
      <c r="E100" s="149" t="s">
        <v>100</v>
      </c>
      <c r="F100" s="56">
        <v>74</v>
      </c>
      <c r="G100" s="117" t="s">
        <v>51</v>
      </c>
      <c r="H100" s="56"/>
      <c r="I100" s="120">
        <v>26.78</v>
      </c>
      <c r="J100" s="51">
        <f t="shared" si="21"/>
        <v>33.268794</v>
      </c>
      <c r="K100" s="51">
        <f t="shared" si="22"/>
        <v>2461.8907559999998</v>
      </c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s="16" customFormat="1" ht="20.100000000000001" customHeight="1" x14ac:dyDescent="0.25">
      <c r="A101" s="220"/>
      <c r="B101" s="221"/>
      <c r="C101" s="222"/>
      <c r="D101" s="113"/>
      <c r="E101" s="118" t="s">
        <v>9</v>
      </c>
      <c r="F101" s="62"/>
      <c r="G101" s="124"/>
      <c r="H101" s="62"/>
      <c r="I101" s="125"/>
      <c r="J101" s="51"/>
      <c r="K101" s="54">
        <f>SUM(K98:K100)</f>
        <v>9147.1915530000006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s="16" customFormat="1" ht="20.100000000000001" customHeight="1" x14ac:dyDescent="0.25">
      <c r="A102" s="231" t="s">
        <v>64</v>
      </c>
      <c r="B102" s="232"/>
      <c r="C102" s="233"/>
      <c r="D102" s="119">
        <v>8</v>
      </c>
      <c r="E102" s="119" t="s">
        <v>37</v>
      </c>
      <c r="F102" s="121"/>
      <c r="G102" s="117"/>
      <c r="H102" s="121"/>
      <c r="I102" s="120"/>
      <c r="J102" s="51"/>
      <c r="K102" s="51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s="16" customFormat="1" ht="20.100000000000001" customHeight="1" x14ac:dyDescent="0.25">
      <c r="A103" s="220" t="s">
        <v>106</v>
      </c>
      <c r="B103" s="221"/>
      <c r="C103" s="222"/>
      <c r="D103" s="113" t="s">
        <v>24</v>
      </c>
      <c r="E103" s="116" t="s">
        <v>105</v>
      </c>
      <c r="F103" s="121">
        <v>456.3</v>
      </c>
      <c r="G103" s="117" t="s">
        <v>51</v>
      </c>
      <c r="H103" s="121"/>
      <c r="I103" s="120">
        <v>28.2</v>
      </c>
      <c r="J103" s="51">
        <f t="shared" ref="J103:J107" si="23">I103*J$2</f>
        <v>35.032859999999999</v>
      </c>
      <c r="K103" s="51">
        <f t="shared" ref="K103:K107" si="24">F103*J103</f>
        <v>15985.494017999999</v>
      </c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s="16" customFormat="1" ht="20.100000000000001" customHeight="1" x14ac:dyDescent="0.25">
      <c r="A104" s="220" t="s">
        <v>116</v>
      </c>
      <c r="B104" s="221"/>
      <c r="C104" s="222"/>
      <c r="D104" s="113" t="s">
        <v>25</v>
      </c>
      <c r="E104" s="149" t="s">
        <v>222</v>
      </c>
      <c r="F104" s="121">
        <v>456.3</v>
      </c>
      <c r="G104" s="117" t="s">
        <v>51</v>
      </c>
      <c r="H104" s="121">
        <v>40.49</v>
      </c>
      <c r="I104" s="120">
        <v>98.88</v>
      </c>
      <c r="J104" s="51">
        <f t="shared" si="23"/>
        <v>122.838624</v>
      </c>
      <c r="K104" s="51">
        <f t="shared" si="24"/>
        <v>56051.264131199998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s="16" customFormat="1" ht="20.100000000000001" customHeight="1" x14ac:dyDescent="0.25">
      <c r="A105" s="220" t="s">
        <v>83</v>
      </c>
      <c r="B105" s="221"/>
      <c r="C105" s="222"/>
      <c r="D105" s="113" t="s">
        <v>26</v>
      </c>
      <c r="E105" s="149" t="s">
        <v>104</v>
      </c>
      <c r="F105" s="121">
        <v>318</v>
      </c>
      <c r="G105" s="117" t="s">
        <v>82</v>
      </c>
      <c r="H105" s="121"/>
      <c r="I105" s="120">
        <v>13.78</v>
      </c>
      <c r="J105" s="51">
        <f t="shared" si="23"/>
        <v>17.118893999999997</v>
      </c>
      <c r="K105" s="51">
        <f t="shared" si="24"/>
        <v>5443.8082919999988</v>
      </c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s="16" customFormat="1" ht="20.100000000000001" customHeight="1" x14ac:dyDescent="0.25">
      <c r="A106" s="220">
        <v>72187</v>
      </c>
      <c r="B106" s="221"/>
      <c r="C106" s="222"/>
      <c r="D106" s="113" t="s">
        <v>198</v>
      </c>
      <c r="E106" s="149" t="s">
        <v>207</v>
      </c>
      <c r="F106" s="121">
        <v>5</v>
      </c>
      <c r="G106" s="117" t="s">
        <v>51</v>
      </c>
      <c r="H106" s="121"/>
      <c r="I106" s="120">
        <v>156.66999999999999</v>
      </c>
      <c r="J106" s="51">
        <f t="shared" si="23"/>
        <v>194.63114099999999</v>
      </c>
      <c r="K106" s="51">
        <f t="shared" si="24"/>
        <v>973.1557049999999</v>
      </c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s="16" customFormat="1" ht="20.100000000000001" customHeight="1" x14ac:dyDescent="0.25">
      <c r="A107" s="220" t="s">
        <v>217</v>
      </c>
      <c r="B107" s="221"/>
      <c r="C107" s="222"/>
      <c r="D107" s="113" t="s">
        <v>199</v>
      </c>
      <c r="E107" s="149" t="s">
        <v>216</v>
      </c>
      <c r="F107" s="121">
        <v>0.3</v>
      </c>
      <c r="G107" s="117" t="s">
        <v>51</v>
      </c>
      <c r="H107" s="121"/>
      <c r="I107" s="120">
        <v>202.48</v>
      </c>
      <c r="J107" s="51">
        <f t="shared" si="23"/>
        <v>251.54090399999998</v>
      </c>
      <c r="K107" s="51">
        <f t="shared" si="24"/>
        <v>75.462271199999989</v>
      </c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s="16" customFormat="1" ht="20.100000000000001" customHeight="1" x14ac:dyDescent="0.25">
      <c r="A108" s="220"/>
      <c r="B108" s="221"/>
      <c r="C108" s="222"/>
      <c r="D108" s="59"/>
      <c r="E108" s="118" t="s">
        <v>9</v>
      </c>
      <c r="F108" s="56"/>
      <c r="G108" s="117"/>
      <c r="H108" s="56"/>
      <c r="I108" s="114"/>
      <c r="J108" s="51"/>
      <c r="K108" s="54">
        <f>SUM(K103:K107)</f>
        <v>78529.1844174</v>
      </c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s="16" customFormat="1" ht="20.100000000000001" customHeight="1" x14ac:dyDescent="0.25">
      <c r="A109" s="231" t="s">
        <v>308</v>
      </c>
      <c r="B109" s="232"/>
      <c r="C109" s="233"/>
      <c r="D109" s="58">
        <v>9</v>
      </c>
      <c r="E109" s="119" t="s">
        <v>303</v>
      </c>
      <c r="F109" s="56"/>
      <c r="G109" s="117"/>
      <c r="H109" s="56"/>
      <c r="I109" s="120"/>
      <c r="J109" s="55"/>
      <c r="K109" s="54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s="16" customFormat="1" ht="20.100000000000001" customHeight="1" x14ac:dyDescent="0.25">
      <c r="A110" s="220" t="s">
        <v>53</v>
      </c>
      <c r="B110" s="221"/>
      <c r="C110" s="222"/>
      <c r="D110" s="59" t="s">
        <v>28</v>
      </c>
      <c r="E110" s="57" t="s">
        <v>54</v>
      </c>
      <c r="F110" s="53">
        <v>74</v>
      </c>
      <c r="G110" s="117" t="s">
        <v>51</v>
      </c>
      <c r="H110" s="56">
        <v>3.55</v>
      </c>
      <c r="I110" s="120">
        <v>4.6100000000000003</v>
      </c>
      <c r="J110" s="55">
        <f t="shared" ref="J110:J115" si="25">I110*J$2</f>
        <v>5.7270029999999998</v>
      </c>
      <c r="K110" s="51">
        <f t="shared" ref="K110:K115" si="26">F110*J110</f>
        <v>423.79822200000001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s="16" customFormat="1" ht="20.100000000000001" customHeight="1" x14ac:dyDescent="0.25">
      <c r="A111" s="220" t="s">
        <v>55</v>
      </c>
      <c r="B111" s="221"/>
      <c r="C111" s="222"/>
      <c r="D111" s="59" t="s">
        <v>30</v>
      </c>
      <c r="E111" s="57" t="s">
        <v>50</v>
      </c>
      <c r="F111" s="53">
        <v>1080</v>
      </c>
      <c r="G111" s="117" t="s">
        <v>51</v>
      </c>
      <c r="H111" s="56">
        <v>8.98</v>
      </c>
      <c r="I111" s="114">
        <v>13.72</v>
      </c>
      <c r="J111" s="55">
        <f t="shared" si="25"/>
        <v>17.044356000000001</v>
      </c>
      <c r="K111" s="51">
        <f t="shared" si="26"/>
        <v>18407.904480000001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s="16" customFormat="1" ht="20.100000000000001" customHeight="1" x14ac:dyDescent="0.25">
      <c r="A112" s="220"/>
      <c r="B112" s="221"/>
      <c r="C112" s="222"/>
      <c r="D112" s="59" t="s">
        <v>75</v>
      </c>
      <c r="E112" s="57" t="s">
        <v>152</v>
      </c>
      <c r="F112" s="53">
        <v>700</v>
      </c>
      <c r="G112" s="117" t="s">
        <v>51</v>
      </c>
      <c r="H112" s="56"/>
      <c r="I112" s="114">
        <v>13.72</v>
      </c>
      <c r="J112" s="55">
        <f t="shared" si="25"/>
        <v>17.044356000000001</v>
      </c>
      <c r="K112" s="51">
        <f t="shared" si="26"/>
        <v>11931.049199999999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s="16" customFormat="1" ht="20.100000000000001" customHeight="1" x14ac:dyDescent="0.25">
      <c r="A113" s="220" t="s">
        <v>57</v>
      </c>
      <c r="B113" s="221"/>
      <c r="C113" s="222"/>
      <c r="D113" s="59" t="s">
        <v>225</v>
      </c>
      <c r="E113" s="57" t="s">
        <v>56</v>
      </c>
      <c r="F113" s="53">
        <v>120</v>
      </c>
      <c r="G113" s="117" t="s">
        <v>51</v>
      </c>
      <c r="H113" s="56">
        <v>7.98</v>
      </c>
      <c r="I113" s="114">
        <v>21.05</v>
      </c>
      <c r="J113" s="55">
        <f t="shared" si="25"/>
        <v>26.150414999999999</v>
      </c>
      <c r="K113" s="51">
        <f t="shared" si="26"/>
        <v>3138.0497999999998</v>
      </c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s="16" customFormat="1" ht="20.100000000000001" customHeight="1" x14ac:dyDescent="0.25">
      <c r="A114" s="220" t="s">
        <v>89</v>
      </c>
      <c r="B114" s="221"/>
      <c r="C114" s="222"/>
      <c r="D114" s="59" t="s">
        <v>226</v>
      </c>
      <c r="E114" s="57" t="s">
        <v>52</v>
      </c>
      <c r="F114" s="53">
        <v>85</v>
      </c>
      <c r="G114" s="117" t="s">
        <v>51</v>
      </c>
      <c r="H114" s="56"/>
      <c r="I114" s="114">
        <v>14.17</v>
      </c>
      <c r="J114" s="55">
        <f t="shared" ref="J114" si="27">I114*J$2</f>
        <v>17.603390999999998</v>
      </c>
      <c r="K114" s="51">
        <f t="shared" ref="K114" si="28">F114*J114</f>
        <v>1496.2882349999998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s="16" customFormat="1" ht="20.100000000000001" customHeight="1" x14ac:dyDescent="0.25">
      <c r="A115" s="220">
        <v>95305</v>
      </c>
      <c r="B115" s="221"/>
      <c r="C115" s="222"/>
      <c r="D115" s="59" t="s">
        <v>227</v>
      </c>
      <c r="E115" s="57" t="s">
        <v>162</v>
      </c>
      <c r="F115" s="53">
        <v>108</v>
      </c>
      <c r="G115" s="117" t="s">
        <v>51</v>
      </c>
      <c r="H115" s="56"/>
      <c r="I115" s="114">
        <v>9.33</v>
      </c>
      <c r="J115" s="55">
        <f t="shared" si="25"/>
        <v>11.590659</v>
      </c>
      <c r="K115" s="51">
        <f t="shared" si="26"/>
        <v>1251.791172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s="16" customFormat="1" ht="20.100000000000001" customHeight="1" x14ac:dyDescent="0.25">
      <c r="A116" s="220"/>
      <c r="B116" s="221"/>
      <c r="C116" s="222"/>
      <c r="D116" s="59"/>
      <c r="E116" s="118" t="s">
        <v>9</v>
      </c>
      <c r="F116" s="53"/>
      <c r="G116" s="117"/>
      <c r="H116" s="56"/>
      <c r="I116" s="114"/>
      <c r="J116" s="55"/>
      <c r="K116" s="54">
        <f>SUM(K110:K115)</f>
        <v>36648.881109000002</v>
      </c>
      <c r="M116" s="152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s="16" customFormat="1" ht="20.100000000000001" customHeight="1" x14ac:dyDescent="0.25">
      <c r="A117" s="226" t="s">
        <v>60</v>
      </c>
      <c r="B117" s="227"/>
      <c r="C117" s="228"/>
      <c r="D117" s="58">
        <v>10</v>
      </c>
      <c r="E117" s="119" t="s">
        <v>61</v>
      </c>
      <c r="F117" s="53"/>
      <c r="G117" s="117"/>
      <c r="H117" s="56"/>
      <c r="I117" s="114"/>
      <c r="J117" s="55"/>
      <c r="K117" s="54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s="16" customFormat="1" ht="20.100000000000001" customHeight="1" x14ac:dyDescent="0.25">
      <c r="A118" s="220" t="s">
        <v>136</v>
      </c>
      <c r="B118" s="221"/>
      <c r="C118" s="222"/>
      <c r="D118" s="59" t="s">
        <v>200</v>
      </c>
      <c r="E118" s="116" t="s">
        <v>135</v>
      </c>
      <c r="F118" s="53">
        <v>15</v>
      </c>
      <c r="G118" s="117" t="s">
        <v>113</v>
      </c>
      <c r="H118" s="56"/>
      <c r="I118" s="114">
        <v>7</v>
      </c>
      <c r="J118" s="55">
        <f t="shared" ref="J118" si="29">I118*J$2</f>
        <v>8.6960999999999995</v>
      </c>
      <c r="K118" s="51">
        <f t="shared" ref="K118" si="30">F118*J118</f>
        <v>130.44149999999999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s="16" customFormat="1" ht="20.100000000000001" customHeight="1" x14ac:dyDescent="0.25">
      <c r="A119" s="220" t="s">
        <v>94</v>
      </c>
      <c r="B119" s="221"/>
      <c r="C119" s="222"/>
      <c r="D119" s="59" t="s">
        <v>228</v>
      </c>
      <c r="E119" s="116" t="s">
        <v>93</v>
      </c>
      <c r="F119" s="53">
        <v>1</v>
      </c>
      <c r="G119" s="117" t="s">
        <v>88</v>
      </c>
      <c r="H119" s="56"/>
      <c r="I119" s="114">
        <v>226.26</v>
      </c>
      <c r="J119" s="55">
        <f t="shared" ref="J119:J120" si="31">I119*J$2</f>
        <v>281.08279799999997</v>
      </c>
      <c r="K119" s="51">
        <f t="shared" ref="K119:K120" si="32">F119*J119</f>
        <v>281.08279799999997</v>
      </c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s="16" customFormat="1" ht="20.100000000000001" customHeight="1" x14ac:dyDescent="0.25">
      <c r="A120" s="220" t="s">
        <v>95</v>
      </c>
      <c r="B120" s="221"/>
      <c r="C120" s="222"/>
      <c r="D120" s="59" t="s">
        <v>229</v>
      </c>
      <c r="E120" s="116" t="s">
        <v>96</v>
      </c>
      <c r="F120" s="53">
        <v>2</v>
      </c>
      <c r="G120" s="117" t="s">
        <v>88</v>
      </c>
      <c r="H120" s="56"/>
      <c r="I120" s="114">
        <v>235.65</v>
      </c>
      <c r="J120" s="55">
        <f t="shared" si="31"/>
        <v>292.747995</v>
      </c>
      <c r="K120" s="51">
        <f t="shared" si="32"/>
        <v>585.49599000000001</v>
      </c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s="16" customFormat="1" ht="20.100000000000001" customHeight="1" x14ac:dyDescent="0.25">
      <c r="A121" s="220"/>
      <c r="B121" s="221"/>
      <c r="C121" s="222"/>
      <c r="D121" s="59"/>
      <c r="E121" s="118" t="s">
        <v>9</v>
      </c>
      <c r="F121" s="53"/>
      <c r="G121" s="117"/>
      <c r="H121" s="56"/>
      <c r="I121" s="114"/>
      <c r="J121" s="55"/>
      <c r="K121" s="54">
        <f>SUM(K118:K120)</f>
        <v>997.02028799999994</v>
      </c>
      <c r="M121" s="152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s="16" customFormat="1" ht="20.100000000000001" customHeight="1" x14ac:dyDescent="0.25">
      <c r="A122" s="226" t="s">
        <v>39</v>
      </c>
      <c r="B122" s="227"/>
      <c r="C122" s="228"/>
      <c r="D122" s="58">
        <v>11</v>
      </c>
      <c r="E122" s="119" t="s">
        <v>40</v>
      </c>
      <c r="F122" s="121"/>
      <c r="G122" s="117"/>
      <c r="H122" s="121"/>
      <c r="I122" s="114"/>
      <c r="J122" s="55"/>
      <c r="K122" s="51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s="16" customFormat="1" ht="20.100000000000001" customHeight="1" x14ac:dyDescent="0.25">
      <c r="A123" s="220">
        <v>9537</v>
      </c>
      <c r="B123" s="221"/>
      <c r="C123" s="222"/>
      <c r="D123" s="113" t="s">
        <v>230</v>
      </c>
      <c r="E123" s="112" t="s">
        <v>49</v>
      </c>
      <c r="F123" s="121">
        <v>520</v>
      </c>
      <c r="G123" s="117" t="s">
        <v>51</v>
      </c>
      <c r="H123" s="121">
        <v>1.93</v>
      </c>
      <c r="I123" s="114">
        <v>2.0699999999999998</v>
      </c>
      <c r="J123" s="55">
        <f>I123*J$2</f>
        <v>2.5715609999999995</v>
      </c>
      <c r="K123" s="51">
        <f t="shared" ref="K123" si="33">F123*J123</f>
        <v>1337.2117199999998</v>
      </c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s="5" customFormat="1" ht="20.100000000000001" customHeight="1" x14ac:dyDescent="0.25">
      <c r="A124" s="223"/>
      <c r="B124" s="224"/>
      <c r="C124" s="225"/>
      <c r="D124" s="113"/>
      <c r="E124" s="118" t="s">
        <v>9</v>
      </c>
      <c r="F124" s="121"/>
      <c r="G124" s="117"/>
      <c r="H124" s="121"/>
      <c r="I124" s="114"/>
      <c r="J124" s="51"/>
      <c r="K124" s="54">
        <f>SUM(K123)</f>
        <v>1337.2117199999998</v>
      </c>
      <c r="M124" s="15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s="5" customFormat="1" ht="20.100000000000001" customHeight="1" x14ac:dyDescent="0.25">
      <c r="A125" s="220"/>
      <c r="B125" s="221"/>
      <c r="C125" s="222"/>
      <c r="D125" s="113"/>
      <c r="E125" s="118"/>
      <c r="F125" s="143"/>
      <c r="G125" s="117"/>
      <c r="H125" s="121"/>
      <c r="I125" s="114"/>
      <c r="J125" s="67"/>
      <c r="K125" s="68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39" s="5" customFormat="1" ht="20.100000000000001" customHeight="1" x14ac:dyDescent="0.25">
      <c r="A126" s="220"/>
      <c r="B126" s="221"/>
      <c r="C126" s="222"/>
      <c r="D126" s="113"/>
      <c r="E126" s="118"/>
      <c r="F126" s="143"/>
      <c r="G126" s="117"/>
      <c r="H126" s="121"/>
      <c r="I126" s="114"/>
      <c r="J126" s="67"/>
      <c r="K126" s="68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s="5" customFormat="1" ht="20.100000000000001" customHeight="1" x14ac:dyDescent="0.25">
      <c r="A127" s="69"/>
      <c r="B127" s="70"/>
      <c r="C127" s="71"/>
      <c r="D127" s="72"/>
      <c r="E127" s="73" t="s">
        <v>10</v>
      </c>
      <c r="F127" s="74"/>
      <c r="G127" s="75"/>
      <c r="H127" s="74"/>
      <c r="I127" s="74"/>
      <c r="J127" s="74"/>
      <c r="K127" s="76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s="5" customFormat="1" ht="20.100000000000001" customHeight="1" x14ac:dyDescent="0.25">
      <c r="A128" s="69"/>
      <c r="B128" s="77"/>
      <c r="C128" s="78"/>
      <c r="D128" s="254" t="s">
        <v>11</v>
      </c>
      <c r="E128" s="255"/>
      <c r="F128" s="79"/>
      <c r="G128" s="80"/>
      <c r="H128" s="79"/>
      <c r="I128" s="79"/>
      <c r="J128" s="79"/>
      <c r="K128" s="81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</row>
    <row r="129" spans="1:39" s="5" customFormat="1" ht="20.100000000000001" customHeight="1" x14ac:dyDescent="0.25">
      <c r="A129" s="69"/>
      <c r="B129" s="77"/>
      <c r="C129" s="78"/>
      <c r="D129" s="234" t="s">
        <v>101</v>
      </c>
      <c r="E129" s="235"/>
      <c r="F129" s="79"/>
      <c r="G129" s="80"/>
      <c r="H129" s="79"/>
      <c r="I129" s="79"/>
      <c r="J129" s="79"/>
      <c r="K129" s="81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</row>
    <row r="130" spans="1:39" s="5" customFormat="1" ht="20.100000000000001" customHeight="1" x14ac:dyDescent="0.25">
      <c r="A130" s="69"/>
      <c r="B130" s="77"/>
      <c r="C130" s="78"/>
      <c r="D130" s="108" t="s">
        <v>12</v>
      </c>
      <c r="E130" s="37" t="s">
        <v>103</v>
      </c>
      <c r="F130" s="79"/>
      <c r="G130" s="80"/>
      <c r="H130" s="79"/>
      <c r="I130" s="79"/>
      <c r="J130" s="79"/>
      <c r="K130" s="81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s="5" customFormat="1" ht="20.100000000000001" customHeight="1" x14ac:dyDescent="0.25">
      <c r="A131" s="69"/>
      <c r="B131" s="77"/>
      <c r="C131" s="78"/>
      <c r="D131" s="38"/>
      <c r="E131" s="39" t="s">
        <v>102</v>
      </c>
      <c r="F131" s="83" t="s">
        <v>15</v>
      </c>
      <c r="G131" s="83"/>
      <c r="H131" s="83"/>
      <c r="I131" s="83"/>
      <c r="J131" s="83"/>
      <c r="K131" s="84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s="5" customFormat="1" ht="20.100000000000001" customHeight="1" x14ac:dyDescent="0.25">
      <c r="A132" s="69"/>
      <c r="B132" s="77"/>
      <c r="C132" s="78"/>
      <c r="D132" s="85" t="s">
        <v>2</v>
      </c>
      <c r="E132" s="86" t="s">
        <v>3</v>
      </c>
      <c r="F132" s="87" t="s">
        <v>4</v>
      </c>
      <c r="G132" s="87" t="s">
        <v>8</v>
      </c>
      <c r="H132" s="87" t="s">
        <v>5</v>
      </c>
      <c r="I132" s="87" t="s">
        <v>5</v>
      </c>
      <c r="J132" s="87"/>
      <c r="K132" s="87" t="s">
        <v>7</v>
      </c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39" s="5" customFormat="1" ht="20.100000000000001" customHeight="1" thickBot="1" x14ac:dyDescent="0.3">
      <c r="A133" s="69"/>
      <c r="B133" s="77"/>
      <c r="C133" s="78"/>
      <c r="D133" s="88"/>
      <c r="E133" s="89"/>
      <c r="F133" s="90"/>
      <c r="G133" s="91"/>
      <c r="H133" s="91" t="s">
        <v>6</v>
      </c>
      <c r="I133" s="91" t="s">
        <v>6</v>
      </c>
      <c r="J133" s="91"/>
      <c r="K133" s="91" t="s">
        <v>6</v>
      </c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s="5" customFormat="1" ht="20.100000000000001" customHeight="1" thickTop="1" x14ac:dyDescent="0.25">
      <c r="A134" s="69"/>
      <c r="B134" s="77"/>
      <c r="C134" s="78"/>
      <c r="D134" s="92"/>
      <c r="E134" s="93" t="s">
        <v>17</v>
      </c>
      <c r="F134" s="66"/>
      <c r="G134" s="65"/>
      <c r="H134" s="66"/>
      <c r="I134" s="94"/>
      <c r="J134" s="94"/>
      <c r="K134" s="67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39" s="5" customFormat="1" ht="20.100000000000001" customHeight="1" x14ac:dyDescent="0.25">
      <c r="A135" s="69"/>
      <c r="B135" s="77"/>
      <c r="C135" s="78"/>
      <c r="D135" s="92">
        <v>1</v>
      </c>
      <c r="E135" s="95" t="s">
        <v>20</v>
      </c>
      <c r="F135" s="66"/>
      <c r="G135" s="65"/>
      <c r="H135" s="66"/>
      <c r="I135" s="94"/>
      <c r="J135" s="94"/>
      <c r="K135" s="51">
        <f>K25</f>
        <v>17208.387801239998</v>
      </c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39" s="5" customFormat="1" ht="20.100000000000001" customHeight="1" x14ac:dyDescent="0.25">
      <c r="A136" s="69"/>
      <c r="B136" s="77"/>
      <c r="C136" s="78"/>
      <c r="D136" s="92">
        <f>1+D135</f>
        <v>2</v>
      </c>
      <c r="E136" s="95" t="s">
        <v>163</v>
      </c>
      <c r="F136" s="66"/>
      <c r="G136" s="65"/>
      <c r="H136" s="66"/>
      <c r="I136" s="94"/>
      <c r="J136" s="94"/>
      <c r="K136" s="51">
        <f>K35</f>
        <v>4420.6872809999995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39" s="5" customFormat="1" ht="20.100000000000001" customHeight="1" x14ac:dyDescent="0.25">
      <c r="A137" s="69"/>
      <c r="B137" s="77"/>
      <c r="C137" s="78"/>
      <c r="D137" s="111">
        <v>3</v>
      </c>
      <c r="E137" s="99" t="s">
        <v>34</v>
      </c>
      <c r="F137" s="97"/>
      <c r="G137" s="98"/>
      <c r="H137" s="97"/>
      <c r="I137" s="67"/>
      <c r="J137" s="67"/>
      <c r="K137" s="51">
        <f>K39</f>
        <v>4157.6282683200006</v>
      </c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</row>
    <row r="138" spans="1:39" s="5" customFormat="1" ht="20.100000000000001" customHeight="1" x14ac:dyDescent="0.25">
      <c r="A138" s="69"/>
      <c r="B138" s="77"/>
      <c r="C138" s="78"/>
      <c r="D138" s="111">
        <v>4</v>
      </c>
      <c r="E138" s="100" t="s">
        <v>31</v>
      </c>
      <c r="F138" s="97"/>
      <c r="G138" s="98"/>
      <c r="H138" s="97"/>
      <c r="I138" s="67"/>
      <c r="J138" s="67"/>
      <c r="K138" s="51">
        <f>K47</f>
        <v>17710.526952</v>
      </c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s="5" customFormat="1" ht="20.100000000000001" customHeight="1" x14ac:dyDescent="0.25">
      <c r="A139" s="69"/>
      <c r="B139" s="77"/>
      <c r="C139" s="78"/>
      <c r="D139" s="111">
        <v>5</v>
      </c>
      <c r="E139" s="100" t="s">
        <v>32</v>
      </c>
      <c r="F139" s="97"/>
      <c r="G139" s="98"/>
      <c r="H139" s="97"/>
      <c r="I139" s="67"/>
      <c r="J139" s="67"/>
      <c r="K139" s="51">
        <f>K64</f>
        <v>21552.005274840001</v>
      </c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39" s="5" customFormat="1" ht="20.100000000000001" customHeight="1" x14ac:dyDescent="0.25">
      <c r="A140" s="69"/>
      <c r="B140" s="77"/>
      <c r="C140" s="78"/>
      <c r="D140" s="111">
        <v>6</v>
      </c>
      <c r="E140" s="100" t="s">
        <v>231</v>
      </c>
      <c r="F140" s="97"/>
      <c r="G140" s="98"/>
      <c r="H140" s="97"/>
      <c r="I140" s="67"/>
      <c r="J140" s="67"/>
      <c r="K140" s="51">
        <f>K96</f>
        <v>16362.010301999999</v>
      </c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</row>
    <row r="141" spans="1:39" s="5" customFormat="1" ht="20.100000000000001" customHeight="1" x14ac:dyDescent="0.25">
      <c r="A141" s="69"/>
      <c r="B141" s="77"/>
      <c r="C141" s="77"/>
      <c r="D141" s="63">
        <v>7</v>
      </c>
      <c r="E141" s="100" t="s">
        <v>35</v>
      </c>
      <c r="F141" s="97"/>
      <c r="G141" s="98"/>
      <c r="H141" s="97"/>
      <c r="I141" s="67"/>
      <c r="J141" s="67"/>
      <c r="K141" s="51">
        <f>K101</f>
        <v>9147.1915530000006</v>
      </c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39" s="5" customFormat="1" ht="20.100000000000001" customHeight="1" x14ac:dyDescent="0.25">
      <c r="A142" s="69"/>
      <c r="B142" s="77"/>
      <c r="C142" s="77"/>
      <c r="D142" s="63">
        <f t="shared" ref="D142" si="34">1+D141</f>
        <v>8</v>
      </c>
      <c r="E142" s="100" t="s">
        <v>36</v>
      </c>
      <c r="F142" s="97"/>
      <c r="G142" s="98"/>
      <c r="H142" s="97"/>
      <c r="I142" s="94"/>
      <c r="J142" s="94"/>
      <c r="K142" s="51">
        <f>K108</f>
        <v>78529.1844174</v>
      </c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39" s="5" customFormat="1" ht="20.100000000000001" customHeight="1" x14ac:dyDescent="0.25">
      <c r="A143" s="69"/>
      <c r="B143" s="77"/>
      <c r="C143" s="77"/>
      <c r="D143" s="63">
        <v>9</v>
      </c>
      <c r="E143" s="100" t="s">
        <v>38</v>
      </c>
      <c r="F143" s="66"/>
      <c r="G143" s="98"/>
      <c r="H143" s="97"/>
      <c r="I143" s="94"/>
      <c r="J143" s="94"/>
      <c r="K143" s="51">
        <f>K116</f>
        <v>36648.881109000002</v>
      </c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s="5" customFormat="1" ht="20.100000000000001" customHeight="1" x14ac:dyDescent="0.25">
      <c r="A144" s="69"/>
      <c r="B144" s="77"/>
      <c r="C144" s="77"/>
      <c r="D144" s="63">
        <v>10</v>
      </c>
      <c r="E144" s="100" t="s">
        <v>62</v>
      </c>
      <c r="F144" s="66"/>
      <c r="G144" s="98"/>
      <c r="H144" s="97"/>
      <c r="I144" s="94"/>
      <c r="J144" s="94"/>
      <c r="K144" s="51">
        <f>K121</f>
        <v>997.02028799999994</v>
      </c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s="5" customFormat="1" ht="20.100000000000001" customHeight="1" x14ac:dyDescent="0.25">
      <c r="A145" s="230"/>
      <c r="B145" s="101"/>
      <c r="C145" s="230"/>
      <c r="D145" s="63">
        <v>11</v>
      </c>
      <c r="E145" s="100" t="s">
        <v>41</v>
      </c>
      <c r="F145" s="67"/>
      <c r="G145" s="98"/>
      <c r="H145" s="66"/>
      <c r="I145" s="94"/>
      <c r="J145" s="94"/>
      <c r="K145" s="51">
        <f>K124</f>
        <v>1337.2117199999998</v>
      </c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s="5" customFormat="1" ht="20.100000000000001" customHeight="1" x14ac:dyDescent="0.25">
      <c r="A146" s="230"/>
      <c r="B146" s="101"/>
      <c r="C146" s="230"/>
      <c r="D146" s="63"/>
      <c r="E146" s="102" t="s">
        <v>16</v>
      </c>
      <c r="F146" s="67"/>
      <c r="G146" s="65"/>
      <c r="H146" s="66"/>
      <c r="I146" s="94"/>
      <c r="J146" s="94"/>
      <c r="K146" s="68">
        <f>SUM(K135:K145)</f>
        <v>208070.7349668</v>
      </c>
      <c r="M146" s="15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s="5" customFormat="1" ht="20.100000000000001" customHeight="1" x14ac:dyDescent="0.25">
      <c r="A147" s="230"/>
      <c r="B147" s="103"/>
      <c r="C147" s="230"/>
      <c r="D147" s="63"/>
      <c r="E147" s="104"/>
      <c r="F147" s="67"/>
      <c r="G147" s="65"/>
      <c r="H147" s="66"/>
      <c r="I147" s="94"/>
      <c r="J147" s="94"/>
      <c r="K147" s="67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s="5" customFormat="1" ht="20.100000000000001" customHeight="1" x14ac:dyDescent="0.25">
      <c r="A148" s="230"/>
      <c r="B148" s="103"/>
      <c r="C148" s="230"/>
      <c r="D148" s="63"/>
      <c r="E148" s="95" t="s">
        <v>42</v>
      </c>
      <c r="F148" s="67"/>
      <c r="G148" s="65"/>
      <c r="H148" s="66"/>
      <c r="I148" s="94"/>
      <c r="J148" s="94"/>
      <c r="K148" s="67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s="5" customFormat="1" ht="20.100000000000001" customHeight="1" x14ac:dyDescent="0.25">
      <c r="A149" s="230"/>
      <c r="B149" s="103"/>
      <c r="C149" s="230"/>
      <c r="D149" s="63"/>
      <c r="E149" s="100" t="s">
        <v>115</v>
      </c>
      <c r="F149" s="67"/>
      <c r="G149" s="65"/>
      <c r="H149" s="66"/>
      <c r="I149" s="94"/>
      <c r="J149" s="94"/>
      <c r="K149" s="67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s="5" customFormat="1" ht="20.100000000000001" customHeight="1" x14ac:dyDescent="0.25">
      <c r="A150" s="105"/>
      <c r="B150" s="103"/>
      <c r="C150" s="103"/>
      <c r="D150" s="106"/>
      <c r="E150" s="100" t="s">
        <v>107</v>
      </c>
      <c r="F150" s="107"/>
      <c r="G150" s="65"/>
      <c r="H150" s="107"/>
      <c r="I150" s="94"/>
      <c r="J150" s="94"/>
      <c r="K150" s="67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s="5" customFormat="1" ht="20.100000000000001" customHeight="1" x14ac:dyDescent="0.25">
      <c r="A151" s="105"/>
      <c r="B151" s="103"/>
      <c r="C151" s="103"/>
      <c r="D151" s="63"/>
      <c r="E151" s="100" t="s">
        <v>43</v>
      </c>
      <c r="F151" s="107"/>
      <c r="G151" s="65"/>
      <c r="H151" s="107"/>
      <c r="I151" s="94"/>
      <c r="J151" s="94"/>
      <c r="K151" s="67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s="5" customFormat="1" ht="20.100000000000001" customHeight="1" x14ac:dyDescent="0.25">
      <c r="A152" s="103"/>
      <c r="B152" s="103"/>
      <c r="C152" s="103"/>
      <c r="D152" s="63"/>
      <c r="E152" s="95" t="s">
        <v>44</v>
      </c>
      <c r="F152" s="67"/>
      <c r="G152" s="65"/>
      <c r="H152" s="67"/>
      <c r="I152" s="94"/>
      <c r="J152" s="94"/>
      <c r="K152" s="67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s="5" customFormat="1" ht="20.100000000000001" customHeight="1" x14ac:dyDescent="0.25">
      <c r="A153" s="82"/>
      <c r="B153" s="103"/>
      <c r="C153" s="103"/>
      <c r="D153" s="63"/>
      <c r="E153" s="100"/>
      <c r="F153" s="67"/>
      <c r="G153" s="65"/>
      <c r="H153" s="67"/>
      <c r="I153" s="67"/>
      <c r="J153" s="67"/>
      <c r="K153" s="67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s="5" customFormat="1" ht="20.100000000000001" customHeight="1" x14ac:dyDescent="0.25">
      <c r="A154" s="82"/>
      <c r="B154" s="103"/>
      <c r="C154" s="103"/>
      <c r="D154" s="63"/>
      <c r="E154" s="96"/>
      <c r="F154" s="67"/>
      <c r="G154" s="65"/>
      <c r="H154" s="67"/>
      <c r="I154" s="67"/>
      <c r="J154" s="67"/>
      <c r="K154" s="67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s="5" customFormat="1" ht="20.100000000000001" customHeight="1" x14ac:dyDescent="0.25">
      <c r="A155" s="82"/>
      <c r="B155" s="103"/>
      <c r="C155" s="103"/>
      <c r="D155" s="63"/>
      <c r="E155" s="96"/>
      <c r="F155" s="67"/>
      <c r="G155" s="65"/>
      <c r="H155" s="67"/>
      <c r="I155" s="67"/>
      <c r="J155" s="67"/>
      <c r="K155" s="66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s="5" customFormat="1" ht="20.100000000000001" customHeight="1" x14ac:dyDescent="0.25">
      <c r="A156" s="69"/>
      <c r="B156" s="77"/>
      <c r="C156" s="77"/>
      <c r="D156" s="96"/>
      <c r="E156" s="96"/>
      <c r="F156" s="96"/>
      <c r="G156" s="96"/>
      <c r="H156" s="96"/>
      <c r="I156" s="96"/>
      <c r="J156" s="96"/>
      <c r="K156" s="96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s="5" customFormat="1" ht="20.100000000000001" customHeight="1" x14ac:dyDescent="0.25">
      <c r="A157" s="69"/>
      <c r="B157" s="77"/>
      <c r="C157" s="77"/>
      <c r="D157" s="96"/>
      <c r="E157" s="96"/>
      <c r="F157" s="96"/>
      <c r="G157" s="96"/>
      <c r="H157" s="96"/>
      <c r="I157" s="96"/>
      <c r="J157" s="96"/>
      <c r="K157" s="96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s="5" customFormat="1" ht="20.100000000000001" customHeight="1" x14ac:dyDescent="0.25">
      <c r="A158" s="69"/>
      <c r="B158" s="77"/>
      <c r="C158" s="78"/>
      <c r="D158" s="106"/>
      <c r="E158" s="64"/>
      <c r="F158" s="97"/>
      <c r="G158" s="98"/>
      <c r="H158" s="97"/>
      <c r="I158" s="67"/>
      <c r="J158" s="67"/>
      <c r="K158" s="68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s="5" customFormat="1" ht="20.100000000000001" customHeight="1" x14ac:dyDescent="0.25">
      <c r="A159" s="69"/>
      <c r="B159" s="77"/>
      <c r="C159" s="78"/>
      <c r="D159" s="106"/>
      <c r="E159" s="64"/>
      <c r="F159" s="97"/>
      <c r="G159" s="98"/>
      <c r="H159" s="97"/>
      <c r="I159" s="67"/>
      <c r="J159" s="67"/>
      <c r="K159" s="68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ht="1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10"/>
      <c r="M160" s="10"/>
    </row>
    <row r="161" spans="1:39" ht="15" customHeight="1" x14ac:dyDescent="0.2">
      <c r="A161" s="4"/>
      <c r="B161" s="4"/>
      <c r="C161" s="4"/>
      <c r="D161" s="4"/>
      <c r="F161" s="4"/>
      <c r="G161" s="4"/>
      <c r="H161" s="4"/>
      <c r="I161" s="4"/>
      <c r="J161" s="4"/>
      <c r="K161" s="4"/>
      <c r="L161" s="10"/>
      <c r="M161" s="10"/>
    </row>
    <row r="162" spans="1:39" ht="15" customHeight="1" x14ac:dyDescent="0.2">
      <c r="A162" s="4"/>
      <c r="B162" s="4"/>
      <c r="C162" s="4"/>
      <c r="D162" s="4"/>
      <c r="F162" s="4"/>
      <c r="G162" s="4"/>
      <c r="H162" s="4"/>
      <c r="I162" s="4"/>
      <c r="J162" s="4"/>
      <c r="K162" s="4"/>
      <c r="L162" s="10"/>
      <c r="M162" s="10"/>
    </row>
    <row r="163" spans="1:39" ht="15" customHeight="1" x14ac:dyDescent="0.2">
      <c r="A163" s="4"/>
      <c r="B163" s="4"/>
      <c r="C163" s="4"/>
      <c r="D163" s="4"/>
      <c r="F163" s="4"/>
      <c r="G163" s="4"/>
      <c r="H163" s="4"/>
      <c r="I163" s="4"/>
      <c r="J163" s="4"/>
      <c r="K163" s="4"/>
      <c r="L163" s="10"/>
      <c r="M163" s="10"/>
    </row>
    <row r="164" spans="1:39" ht="15" customHeight="1" x14ac:dyDescent="0.2">
      <c r="A164" s="4"/>
      <c r="B164" s="4"/>
      <c r="C164" s="4"/>
      <c r="D164" s="4"/>
      <c r="F164" s="4"/>
      <c r="G164" s="4"/>
      <c r="H164" s="4"/>
      <c r="I164" s="4"/>
      <c r="J164" s="4"/>
      <c r="K164" s="4"/>
      <c r="L164" s="10"/>
      <c r="M164" s="10"/>
    </row>
    <row r="165" spans="1:39" ht="15" customHeight="1" x14ac:dyDescent="0.2">
      <c r="A165" s="4"/>
      <c r="B165" s="4"/>
      <c r="C165" s="4"/>
      <c r="D165" s="4"/>
      <c r="F165" s="4"/>
      <c r="G165" s="4"/>
      <c r="H165" s="4"/>
      <c r="I165" s="4"/>
      <c r="J165" s="4"/>
      <c r="K165" s="4"/>
      <c r="L165" s="10"/>
      <c r="M165" s="10"/>
    </row>
    <row r="166" spans="1:39" ht="15" customHeight="1" x14ac:dyDescent="0.2">
      <c r="A166" s="4"/>
      <c r="B166" s="4"/>
      <c r="C166" s="4"/>
      <c r="D166" s="4"/>
      <c r="F166" s="4"/>
      <c r="G166" s="4"/>
      <c r="H166" s="4"/>
      <c r="I166" s="4"/>
      <c r="J166" s="4"/>
      <c r="K166" s="4"/>
      <c r="L166" s="10"/>
      <c r="M166" s="10"/>
    </row>
    <row r="167" spans="1:39" ht="15" customHeight="1" x14ac:dyDescent="0.2">
      <c r="A167" s="4"/>
      <c r="B167" s="4"/>
      <c r="C167" s="4"/>
      <c r="D167" s="4"/>
      <c r="F167" s="4"/>
      <c r="G167" s="4"/>
      <c r="H167" s="4"/>
      <c r="I167" s="4"/>
      <c r="J167" s="4"/>
      <c r="K167" s="4"/>
      <c r="L167" s="10"/>
      <c r="M167" s="10"/>
    </row>
    <row r="168" spans="1:39" ht="15" customHeight="1" x14ac:dyDescent="0.2">
      <c r="A168" s="4"/>
      <c r="B168" s="4"/>
      <c r="C168" s="4"/>
      <c r="D168" s="4"/>
      <c r="F168" s="4"/>
      <c r="G168" s="4"/>
      <c r="H168" s="4"/>
      <c r="I168" s="4"/>
      <c r="J168" s="4"/>
      <c r="K168" s="4"/>
    </row>
    <row r="169" spans="1:39" s="8" customFormat="1" ht="1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1:39" s="5" customFormat="1" ht="1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ht="15" customHeight="1" x14ac:dyDescent="0.2">
      <c r="A171" s="4"/>
      <c r="B171" s="4"/>
      <c r="C171" s="4"/>
      <c r="D171" s="4"/>
      <c r="F171" s="4"/>
      <c r="G171" s="4"/>
      <c r="H171" s="4"/>
      <c r="I171" s="4"/>
      <c r="J171" s="4"/>
      <c r="K171" s="4"/>
    </row>
    <row r="172" spans="1:39" ht="15" customHeight="1" x14ac:dyDescent="0.2">
      <c r="A172" s="4"/>
      <c r="B172" s="4"/>
      <c r="C172" s="4"/>
      <c r="D172" s="4"/>
      <c r="F172" s="4"/>
      <c r="G172" s="4"/>
      <c r="H172" s="4"/>
      <c r="I172" s="4"/>
      <c r="J172" s="4"/>
      <c r="K172" s="4"/>
    </row>
    <row r="173" spans="1:39" ht="15" customHeight="1" x14ac:dyDescent="0.2">
      <c r="A173" s="4"/>
      <c r="B173" s="4"/>
      <c r="C173" s="4"/>
      <c r="D173" s="4"/>
      <c r="F173" s="4"/>
      <c r="G173" s="4"/>
      <c r="H173" s="4"/>
      <c r="I173" s="4"/>
      <c r="J173" s="4"/>
      <c r="K173" s="4"/>
    </row>
    <row r="174" spans="1:39" ht="15" customHeight="1" x14ac:dyDescent="0.2">
      <c r="A174" s="4"/>
      <c r="B174" s="4"/>
      <c r="C174" s="4"/>
      <c r="D174" s="4"/>
      <c r="F174" s="4"/>
      <c r="G174" s="4"/>
      <c r="H174" s="4"/>
      <c r="I174" s="4"/>
      <c r="J174" s="4"/>
      <c r="K174" s="4"/>
    </row>
    <row r="175" spans="1:39" ht="15" customHeight="1" x14ac:dyDescent="0.2">
      <c r="A175" s="4"/>
      <c r="B175" s="4"/>
      <c r="C175" s="4"/>
      <c r="D175" s="4"/>
      <c r="F175" s="4"/>
      <c r="G175" s="4"/>
      <c r="H175" s="4"/>
      <c r="I175" s="4"/>
      <c r="J175" s="4"/>
      <c r="K175" s="4"/>
    </row>
    <row r="176" spans="1:39" ht="15" customHeight="1" x14ac:dyDescent="0.2">
      <c r="A176" s="4"/>
      <c r="B176" s="4"/>
      <c r="C176" s="4"/>
      <c r="D176" s="4"/>
      <c r="F176" s="4"/>
      <c r="G176" s="4"/>
      <c r="H176" s="4"/>
      <c r="I176" s="4"/>
      <c r="J176" s="4"/>
      <c r="K176" s="4"/>
    </row>
    <row r="177" spans="1:39" ht="15" customHeight="1" x14ac:dyDescent="0.2">
      <c r="A177" s="4"/>
      <c r="B177" s="4"/>
      <c r="C177" s="4"/>
      <c r="D177" s="4"/>
      <c r="F177" s="4"/>
      <c r="G177" s="4"/>
      <c r="H177" s="4"/>
      <c r="I177" s="4"/>
      <c r="J177" s="4"/>
      <c r="K177" s="4"/>
    </row>
    <row r="178" spans="1:39" ht="15" customHeight="1" x14ac:dyDescent="0.2">
      <c r="A178" s="4"/>
      <c r="B178" s="4"/>
      <c r="C178" s="4"/>
      <c r="D178" s="4"/>
      <c r="F178" s="4"/>
      <c r="G178" s="4"/>
      <c r="H178" s="4"/>
      <c r="I178" s="4"/>
      <c r="J178" s="4"/>
      <c r="K178" s="4"/>
    </row>
    <row r="179" spans="1:39" ht="15" customHeight="1" x14ac:dyDescent="0.2">
      <c r="A179" s="4"/>
      <c r="B179" s="4"/>
      <c r="C179" s="4"/>
      <c r="D179" s="4"/>
      <c r="F179" s="4"/>
      <c r="G179" s="4"/>
      <c r="H179" s="4"/>
      <c r="I179" s="4"/>
      <c r="J179" s="4"/>
      <c r="K179" s="4"/>
    </row>
    <row r="180" spans="1:39" ht="15" customHeight="1" x14ac:dyDescent="0.2">
      <c r="A180" s="4"/>
      <c r="B180" s="4"/>
      <c r="C180" s="4"/>
      <c r="D180" s="4"/>
      <c r="F180" s="4"/>
      <c r="G180" s="4"/>
      <c r="H180" s="4"/>
      <c r="I180" s="4"/>
      <c r="J180" s="4"/>
      <c r="K180" s="4"/>
    </row>
    <row r="181" spans="1:39" ht="15" customHeight="1" x14ac:dyDescent="0.2">
      <c r="A181" s="4"/>
      <c r="B181" s="4"/>
      <c r="C181" s="4"/>
      <c r="D181" s="4"/>
      <c r="F181" s="4"/>
      <c r="G181" s="4"/>
      <c r="H181" s="4"/>
      <c r="I181" s="4"/>
      <c r="J181" s="4"/>
      <c r="K181" s="4"/>
    </row>
    <row r="182" spans="1:39" ht="1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39" ht="1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39" ht="15" customHeight="1" x14ac:dyDescent="0.2">
      <c r="A184" s="4"/>
      <c r="B184" s="4"/>
      <c r="C184" s="4"/>
      <c r="D184" s="4"/>
      <c r="F184" s="4"/>
      <c r="G184" s="4"/>
      <c r="H184" s="4"/>
      <c r="I184" s="4"/>
      <c r="J184" s="4"/>
      <c r="K184" s="4"/>
    </row>
    <row r="185" spans="1:39" ht="15" customHeight="1" x14ac:dyDescent="0.2">
      <c r="A185" s="4"/>
      <c r="B185" s="4"/>
      <c r="C185" s="4"/>
      <c r="D185" s="4"/>
      <c r="F185" s="4"/>
      <c r="G185" s="4"/>
      <c r="H185" s="4"/>
      <c r="I185" s="4"/>
      <c r="J185" s="4"/>
      <c r="K185" s="4"/>
    </row>
    <row r="186" spans="1:39" ht="15" customHeight="1" x14ac:dyDescent="0.2">
      <c r="A186" s="4"/>
      <c r="B186" s="4"/>
      <c r="C186" s="4"/>
      <c r="D186" s="4"/>
      <c r="F186" s="4"/>
      <c r="G186" s="4"/>
      <c r="H186" s="4"/>
      <c r="I186" s="4"/>
      <c r="J186" s="4"/>
      <c r="K186" s="4"/>
    </row>
    <row r="187" spans="1:39" ht="1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39" ht="15" customHeight="1" x14ac:dyDescent="0.2">
      <c r="A188" s="4"/>
      <c r="B188" s="4"/>
      <c r="C188" s="4"/>
      <c r="D188" s="4"/>
      <c r="F188" s="4"/>
      <c r="G188" s="4"/>
      <c r="H188" s="4"/>
      <c r="I188" s="4"/>
      <c r="J188" s="4"/>
      <c r="K188" s="4"/>
    </row>
    <row r="189" spans="1:39" ht="15" customHeight="1" x14ac:dyDescent="0.2">
      <c r="A189" s="4"/>
      <c r="B189" s="4"/>
      <c r="C189" s="4"/>
      <c r="D189" s="4"/>
      <c r="F189" s="4"/>
      <c r="G189" s="4"/>
      <c r="H189" s="4"/>
      <c r="I189" s="4"/>
      <c r="J189" s="4"/>
      <c r="K189" s="4"/>
    </row>
    <row r="190" spans="1:39" ht="15" customHeight="1" x14ac:dyDescent="0.2">
      <c r="A190" s="4"/>
      <c r="B190" s="4"/>
      <c r="C190" s="4"/>
      <c r="D190" s="4"/>
      <c r="F190" s="4"/>
      <c r="G190" s="4"/>
      <c r="H190" s="4"/>
      <c r="I190" s="4"/>
      <c r="J190" s="4"/>
      <c r="K190" s="4"/>
    </row>
    <row r="191" spans="1:39" ht="15" customHeight="1" x14ac:dyDescent="0.2">
      <c r="A191" s="4"/>
      <c r="B191" s="4"/>
      <c r="C191" s="4"/>
      <c r="D191" s="4"/>
      <c r="F191" s="4"/>
      <c r="G191" s="4"/>
      <c r="H191" s="4"/>
      <c r="I191" s="4"/>
      <c r="J191" s="4"/>
      <c r="K191" s="4"/>
    </row>
    <row r="192" spans="1:39" s="8" customFormat="1" ht="1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 spans="1:39" s="8" customFormat="1" ht="1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</row>
    <row r="194" spans="1:39" ht="15" customHeight="1" x14ac:dyDescent="0.2">
      <c r="A194" s="4"/>
      <c r="B194" s="4"/>
      <c r="C194" s="4"/>
      <c r="D194" s="4"/>
      <c r="F194" s="4"/>
      <c r="G194" s="4"/>
      <c r="H194" s="4"/>
      <c r="I194" s="4"/>
      <c r="J194" s="4"/>
      <c r="K194" s="4"/>
    </row>
    <row r="195" spans="1:39" ht="15" customHeight="1" x14ac:dyDescent="0.2">
      <c r="A195" s="4"/>
      <c r="B195" s="4"/>
      <c r="C195" s="4"/>
      <c r="D195" s="4"/>
      <c r="F195" s="4"/>
      <c r="G195" s="4"/>
      <c r="H195" s="4"/>
      <c r="I195" s="4"/>
      <c r="J195" s="4"/>
      <c r="K195" s="4"/>
    </row>
    <row r="196" spans="1:39" ht="15" customHeight="1" x14ac:dyDescent="0.2">
      <c r="A196" s="4"/>
      <c r="B196" s="4"/>
      <c r="C196" s="4"/>
      <c r="D196" s="4"/>
      <c r="F196" s="4"/>
      <c r="G196" s="4"/>
      <c r="H196" s="4"/>
      <c r="I196" s="4"/>
      <c r="J196" s="4"/>
      <c r="K196" s="4"/>
    </row>
    <row r="197" spans="1:39" s="8" customFormat="1" ht="1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 spans="1:39" ht="15" customHeight="1" x14ac:dyDescent="0.2">
      <c r="A198" s="4"/>
      <c r="B198" s="4"/>
      <c r="C198" s="4"/>
      <c r="D198" s="4"/>
      <c r="F198" s="4"/>
      <c r="G198" s="4"/>
      <c r="H198" s="4"/>
      <c r="I198" s="4"/>
      <c r="J198" s="4"/>
      <c r="K198" s="4"/>
    </row>
    <row r="199" spans="1:39" ht="15" customHeight="1" x14ac:dyDescent="0.2">
      <c r="A199" s="4"/>
      <c r="B199" s="4"/>
      <c r="C199" s="4"/>
      <c r="D199" s="4"/>
      <c r="F199" s="4"/>
      <c r="G199" s="4"/>
      <c r="H199" s="4"/>
      <c r="I199" s="4"/>
      <c r="J199" s="4"/>
      <c r="K199" s="4"/>
    </row>
    <row r="200" spans="1:39" ht="15" customHeight="1" x14ac:dyDescent="0.2">
      <c r="A200" s="4"/>
      <c r="B200" s="4"/>
      <c r="C200" s="4"/>
      <c r="D200" s="4"/>
      <c r="F200" s="4"/>
      <c r="G200" s="4"/>
      <c r="H200" s="4"/>
      <c r="I200" s="4"/>
      <c r="J200" s="4"/>
      <c r="K200" s="4"/>
    </row>
    <row r="201" spans="1:39" ht="15" customHeight="1" x14ac:dyDescent="0.2">
      <c r="A201" s="4"/>
      <c r="B201" s="4"/>
      <c r="C201" s="4"/>
      <c r="D201" s="4"/>
      <c r="F201" s="4"/>
      <c r="G201" s="4"/>
      <c r="H201" s="4"/>
      <c r="I201" s="4"/>
      <c r="J201" s="4"/>
      <c r="K201" s="4"/>
    </row>
    <row r="202" spans="1:39" ht="15" customHeight="1" x14ac:dyDescent="0.2">
      <c r="A202" s="4"/>
      <c r="B202" s="4"/>
      <c r="C202" s="4"/>
      <c r="D202" s="4"/>
      <c r="F202" s="4"/>
      <c r="G202" s="4"/>
      <c r="H202" s="4"/>
      <c r="I202" s="4"/>
      <c r="J202" s="4"/>
      <c r="K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15" customHeight="1" x14ac:dyDescent="0.2">
      <c r="A203" s="4"/>
      <c r="B203" s="4"/>
      <c r="C203" s="4"/>
      <c r="D203" s="4"/>
      <c r="F203" s="4"/>
      <c r="G203" s="4"/>
      <c r="H203" s="4"/>
      <c r="I203" s="4"/>
      <c r="J203" s="4"/>
      <c r="K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15" customHeight="1" x14ac:dyDescent="0.2">
      <c r="A204" s="4"/>
      <c r="B204" s="4"/>
      <c r="C204" s="4"/>
      <c r="D204" s="4"/>
      <c r="F204" s="4"/>
      <c r="G204" s="4"/>
      <c r="H204" s="4"/>
      <c r="I204" s="4"/>
      <c r="J204" s="4"/>
      <c r="K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15" customHeight="1" x14ac:dyDescent="0.2">
      <c r="A205" s="4"/>
      <c r="B205" s="4"/>
      <c r="C205" s="4"/>
      <c r="D205" s="4"/>
      <c r="F205" s="4"/>
      <c r="G205" s="4"/>
      <c r="H205" s="4"/>
      <c r="I205" s="4"/>
      <c r="J205" s="4"/>
      <c r="K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15" customHeight="1" x14ac:dyDescent="0.2">
      <c r="A206" s="4"/>
      <c r="B206" s="4"/>
      <c r="C206" s="4"/>
      <c r="D206" s="4"/>
      <c r="F206" s="4"/>
      <c r="G206" s="4"/>
      <c r="H206" s="4"/>
      <c r="I206" s="4"/>
      <c r="J206" s="4"/>
      <c r="K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15" customHeight="1" x14ac:dyDescent="0.2">
      <c r="A207" s="4"/>
      <c r="B207" s="4"/>
      <c r="C207" s="4"/>
      <c r="D207" s="4"/>
      <c r="F207" s="4"/>
      <c r="G207" s="4"/>
      <c r="H207" s="4"/>
      <c r="I207" s="4"/>
      <c r="J207" s="4"/>
      <c r="K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15" customHeight="1" x14ac:dyDescent="0.2">
      <c r="A208" s="4"/>
      <c r="B208" s="4"/>
      <c r="C208" s="4"/>
      <c r="D208" s="4"/>
      <c r="F208" s="4"/>
      <c r="G208" s="4"/>
      <c r="H208" s="4"/>
      <c r="I208" s="4"/>
      <c r="J208" s="4"/>
      <c r="K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15" customHeight="1" x14ac:dyDescent="0.2">
      <c r="A209" s="4"/>
      <c r="B209" s="4"/>
      <c r="C209" s="4"/>
      <c r="D209" s="4"/>
      <c r="F209" s="4"/>
      <c r="G209" s="4"/>
      <c r="H209" s="4"/>
      <c r="I209" s="4"/>
      <c r="J209" s="4"/>
      <c r="K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15" customHeight="1" x14ac:dyDescent="0.2">
      <c r="A210" s="4"/>
      <c r="B210" s="4"/>
      <c r="C210" s="4"/>
      <c r="D210" s="4"/>
      <c r="F210" s="4"/>
      <c r="G210" s="4"/>
      <c r="H210" s="4"/>
      <c r="I210" s="4"/>
      <c r="J210" s="4"/>
      <c r="K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15" customHeight="1" x14ac:dyDescent="0.2">
      <c r="A211" s="4"/>
      <c r="B211" s="4"/>
      <c r="C211" s="4"/>
      <c r="D211" s="4"/>
      <c r="F211" s="4"/>
      <c r="G211" s="4"/>
      <c r="H211" s="4"/>
      <c r="I211" s="4"/>
      <c r="J211" s="4"/>
      <c r="K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15" customHeight="1" x14ac:dyDescent="0.2">
      <c r="A212" s="4"/>
      <c r="B212" s="4"/>
      <c r="C212" s="4"/>
      <c r="D212" s="4"/>
      <c r="F212" s="4"/>
      <c r="G212" s="4"/>
      <c r="H212" s="4"/>
      <c r="I212" s="4"/>
      <c r="J212" s="4"/>
      <c r="K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15" customHeight="1" x14ac:dyDescent="0.2">
      <c r="A213" s="4"/>
      <c r="B213" s="4"/>
      <c r="C213" s="4"/>
      <c r="D213" s="4"/>
      <c r="F213" s="4"/>
      <c r="G213" s="4"/>
      <c r="H213" s="4"/>
      <c r="I213" s="4"/>
      <c r="J213" s="4"/>
      <c r="K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15" customHeight="1" x14ac:dyDescent="0.2">
      <c r="A214" s="4"/>
      <c r="B214" s="4"/>
      <c r="C214" s="4"/>
      <c r="D214" s="4"/>
      <c r="F214" s="4"/>
      <c r="G214" s="4"/>
      <c r="H214" s="4"/>
      <c r="I214" s="4"/>
      <c r="J214" s="4"/>
      <c r="K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15" customHeight="1" x14ac:dyDescent="0.2">
      <c r="A215" s="4"/>
      <c r="B215" s="4"/>
      <c r="C215" s="4"/>
      <c r="D215" s="4"/>
      <c r="F215" s="4"/>
      <c r="G215" s="4"/>
      <c r="H215" s="4"/>
      <c r="I215" s="4"/>
      <c r="J215" s="4"/>
      <c r="K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15" customHeight="1" x14ac:dyDescent="0.2">
      <c r="A216" s="4"/>
      <c r="B216" s="4"/>
      <c r="C216" s="4"/>
      <c r="D216" s="4"/>
      <c r="F216" s="4"/>
      <c r="G216" s="4"/>
      <c r="H216" s="4"/>
      <c r="I216" s="4"/>
      <c r="J216" s="4"/>
      <c r="K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15" customHeight="1" x14ac:dyDescent="0.2">
      <c r="A217" s="4"/>
      <c r="B217" s="4"/>
      <c r="C217" s="4"/>
      <c r="D217" s="4"/>
      <c r="F217" s="4"/>
      <c r="G217" s="4"/>
      <c r="H217" s="4"/>
      <c r="I217" s="4"/>
      <c r="J217" s="4"/>
      <c r="K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15" customHeight="1" x14ac:dyDescent="0.2">
      <c r="A218" s="4"/>
      <c r="B218" s="4"/>
      <c r="C218" s="4"/>
      <c r="D218" s="4"/>
      <c r="F218" s="4"/>
      <c r="G218" s="4"/>
      <c r="H218" s="4"/>
      <c r="I218" s="4"/>
      <c r="J218" s="4"/>
      <c r="K218" s="4"/>
    </row>
    <row r="219" spans="1:39" ht="15" customHeight="1" x14ac:dyDescent="0.2">
      <c r="A219" s="4"/>
      <c r="B219" s="4"/>
      <c r="C219" s="4"/>
      <c r="D219" s="4"/>
      <c r="F219" s="4"/>
      <c r="G219" s="4"/>
      <c r="H219" s="4"/>
      <c r="I219" s="4"/>
      <c r="J219" s="4"/>
      <c r="K219" s="4"/>
    </row>
    <row r="220" spans="1:39" ht="15" customHeight="1" x14ac:dyDescent="0.2">
      <c r="A220" s="4"/>
      <c r="B220" s="4"/>
      <c r="C220" s="4"/>
      <c r="D220" s="4"/>
      <c r="F220" s="4"/>
      <c r="G220" s="4"/>
      <c r="H220" s="4"/>
      <c r="I220" s="4"/>
      <c r="J220" s="4"/>
      <c r="K220" s="4"/>
    </row>
    <row r="221" spans="1:39" ht="15" customHeight="1" x14ac:dyDescent="0.2">
      <c r="A221" s="4"/>
      <c r="B221" s="4"/>
      <c r="C221" s="4"/>
      <c r="D221" s="4"/>
      <c r="F221" s="4"/>
      <c r="G221" s="4"/>
      <c r="H221" s="4"/>
      <c r="I221" s="4"/>
      <c r="J221" s="4"/>
      <c r="K221" s="4"/>
    </row>
    <row r="222" spans="1:39" ht="15" customHeight="1" x14ac:dyDescent="0.2">
      <c r="A222" s="4"/>
      <c r="B222" s="4"/>
      <c r="C222" s="4"/>
      <c r="D222" s="4"/>
      <c r="F222" s="4"/>
      <c r="G222" s="4"/>
      <c r="H222" s="4"/>
      <c r="I222" s="4"/>
      <c r="J222" s="4"/>
      <c r="K222" s="4"/>
    </row>
    <row r="223" spans="1:39" ht="1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39" ht="1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39" ht="1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39" ht="15" customHeight="1" x14ac:dyDescent="0.2">
      <c r="A226" s="4"/>
      <c r="B226" s="4"/>
      <c r="C226" s="4"/>
      <c r="D226" s="4"/>
      <c r="F226" s="4"/>
      <c r="G226" s="4"/>
      <c r="H226" s="4"/>
      <c r="I226" s="4"/>
      <c r="J226" s="4"/>
      <c r="K226" s="4"/>
    </row>
    <row r="227" spans="1:39" ht="15" customHeight="1" x14ac:dyDescent="0.2">
      <c r="A227" s="4"/>
      <c r="B227" s="4"/>
      <c r="C227" s="4"/>
      <c r="D227" s="4"/>
      <c r="F227" s="4"/>
      <c r="G227" s="4"/>
      <c r="H227" s="4"/>
      <c r="I227" s="4"/>
      <c r="J227" s="4"/>
      <c r="K227" s="4"/>
    </row>
    <row r="228" spans="1:39" ht="15" customHeight="1" x14ac:dyDescent="0.2">
      <c r="A228" s="4"/>
      <c r="B228" s="4"/>
      <c r="C228" s="4"/>
      <c r="D228" s="4"/>
      <c r="F228" s="4"/>
      <c r="G228" s="4"/>
      <c r="H228" s="4"/>
      <c r="I228" s="4"/>
      <c r="J228" s="4"/>
      <c r="K228" s="4"/>
    </row>
    <row r="229" spans="1:39" ht="15" customHeight="1" x14ac:dyDescent="0.2">
      <c r="A229" s="4"/>
      <c r="B229" s="4"/>
      <c r="C229" s="4"/>
      <c r="D229" s="4"/>
      <c r="F229" s="4"/>
      <c r="G229" s="4"/>
      <c r="H229" s="4"/>
      <c r="I229" s="4"/>
      <c r="J229" s="4"/>
      <c r="K229" s="4"/>
    </row>
    <row r="230" spans="1:39" ht="1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39" ht="15" customHeight="1" x14ac:dyDescent="0.2">
      <c r="A231" s="4"/>
      <c r="B231" s="4"/>
      <c r="C231" s="4"/>
      <c r="D231" s="4"/>
      <c r="F231" s="4"/>
      <c r="G231" s="4"/>
      <c r="H231" s="4"/>
      <c r="I231" s="4"/>
      <c r="J231" s="4"/>
      <c r="K231" s="4"/>
    </row>
    <row r="232" spans="1:39" ht="15" customHeight="1" x14ac:dyDescent="0.2">
      <c r="A232" s="4"/>
      <c r="B232" s="4"/>
      <c r="C232" s="4"/>
      <c r="D232" s="4"/>
      <c r="F232" s="4"/>
      <c r="G232" s="4"/>
      <c r="H232" s="4"/>
      <c r="I232" s="4"/>
      <c r="J232" s="4"/>
      <c r="K232" s="4"/>
    </row>
    <row r="233" spans="1:39" s="8" customFormat="1" ht="1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</row>
    <row r="234" spans="1:39" s="8" customFormat="1" ht="1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</row>
    <row r="235" spans="1:39" s="8" customFormat="1" ht="1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</row>
    <row r="236" spans="1:39" ht="15" customHeight="1" x14ac:dyDescent="0.2">
      <c r="A236" s="4"/>
      <c r="B236" s="4"/>
      <c r="C236" s="4"/>
      <c r="D236" s="4"/>
      <c r="F236" s="4"/>
      <c r="G236" s="4"/>
      <c r="H236" s="4"/>
      <c r="I236" s="4"/>
      <c r="J236" s="4"/>
      <c r="K236" s="4"/>
    </row>
    <row r="237" spans="1:39" ht="15" customHeight="1" x14ac:dyDescent="0.2">
      <c r="A237" s="4"/>
      <c r="B237" s="4"/>
      <c r="C237" s="4"/>
      <c r="D237" s="4"/>
      <c r="F237" s="4"/>
      <c r="G237" s="4"/>
      <c r="H237" s="4"/>
      <c r="I237" s="4"/>
      <c r="J237" s="4"/>
      <c r="K237" s="4"/>
    </row>
    <row r="238" spans="1:39" ht="15" customHeight="1" x14ac:dyDescent="0.2">
      <c r="A238" s="4"/>
      <c r="B238" s="4"/>
      <c r="C238" s="4"/>
      <c r="D238" s="4"/>
      <c r="F238" s="4"/>
      <c r="G238" s="4"/>
      <c r="H238" s="4"/>
      <c r="I238" s="4"/>
      <c r="J238" s="4"/>
      <c r="K238" s="4"/>
    </row>
    <row r="239" spans="1:39" ht="15" customHeight="1" x14ac:dyDescent="0.2">
      <c r="A239" s="4"/>
      <c r="B239" s="4"/>
      <c r="C239" s="4"/>
      <c r="D239" s="4"/>
      <c r="F239" s="4"/>
      <c r="G239" s="4"/>
      <c r="H239" s="4"/>
      <c r="I239" s="4"/>
      <c r="J239" s="4"/>
      <c r="K239" s="4"/>
    </row>
    <row r="240" spans="1:39" s="7" customFormat="1" ht="1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</row>
    <row r="241" spans="1:39" ht="15" customHeight="1" x14ac:dyDescent="0.2">
      <c r="A241" s="4"/>
      <c r="B241" s="4"/>
      <c r="C241" s="4"/>
      <c r="D241" s="4"/>
      <c r="F241" s="4"/>
      <c r="G241" s="4"/>
      <c r="H241" s="4"/>
      <c r="I241" s="4"/>
      <c r="J241" s="4"/>
      <c r="K241" s="4"/>
    </row>
    <row r="242" spans="1:39" ht="15" customHeight="1" x14ac:dyDescent="0.2">
      <c r="A242" s="4"/>
      <c r="B242" s="4"/>
      <c r="C242" s="4"/>
      <c r="D242" s="4"/>
      <c r="F242" s="4"/>
      <c r="G242" s="4"/>
      <c r="H242" s="4"/>
      <c r="I242" s="4"/>
      <c r="J242" s="4"/>
      <c r="K242" s="4"/>
    </row>
    <row r="243" spans="1:39" ht="15" customHeight="1" x14ac:dyDescent="0.2">
      <c r="A243" s="4"/>
      <c r="B243" s="4"/>
      <c r="C243" s="4"/>
      <c r="D243" s="4"/>
      <c r="F243" s="4"/>
      <c r="G243" s="4"/>
      <c r="H243" s="4"/>
      <c r="I243" s="4"/>
      <c r="J243" s="4"/>
      <c r="K243" s="4"/>
    </row>
    <row r="244" spans="1:39" ht="15" customHeight="1" x14ac:dyDescent="0.2">
      <c r="A244" s="4"/>
      <c r="B244" s="4"/>
      <c r="C244" s="4"/>
      <c r="D244" s="4"/>
      <c r="F244" s="4"/>
      <c r="G244" s="4"/>
      <c r="H244" s="4"/>
      <c r="I244" s="4"/>
      <c r="J244" s="4"/>
      <c r="K244" s="4"/>
    </row>
    <row r="245" spans="1:39" ht="15" customHeight="1" x14ac:dyDescent="0.2">
      <c r="A245" s="4"/>
      <c r="B245" s="4"/>
      <c r="C245" s="4"/>
      <c r="D245" s="4"/>
      <c r="F245" s="4"/>
      <c r="G245" s="4"/>
      <c r="H245" s="4"/>
      <c r="I245" s="4"/>
      <c r="J245" s="4"/>
      <c r="K245" s="4"/>
    </row>
    <row r="246" spans="1:39" ht="15" customHeight="1" x14ac:dyDescent="0.2">
      <c r="A246" s="4"/>
      <c r="B246" s="4"/>
      <c r="C246" s="4"/>
      <c r="D246" s="4"/>
      <c r="F246" s="4"/>
      <c r="G246" s="4"/>
      <c r="H246" s="4"/>
      <c r="I246" s="4"/>
      <c r="J246" s="4"/>
      <c r="K246" s="4"/>
    </row>
    <row r="247" spans="1:39" ht="15" customHeight="1" x14ac:dyDescent="0.2">
      <c r="A247" s="4"/>
      <c r="B247" s="4"/>
      <c r="C247" s="4"/>
      <c r="D247" s="4"/>
      <c r="F247" s="4"/>
      <c r="G247" s="4"/>
      <c r="H247" s="4"/>
      <c r="I247" s="4"/>
      <c r="J247" s="4"/>
      <c r="K247" s="4"/>
    </row>
    <row r="248" spans="1:39" ht="15" customHeight="1" x14ac:dyDescent="0.2">
      <c r="A248" s="4"/>
      <c r="B248" s="4"/>
      <c r="C248" s="4"/>
      <c r="D248" s="4"/>
      <c r="F248" s="4"/>
      <c r="G248" s="4"/>
      <c r="H248" s="4"/>
      <c r="I248" s="4"/>
      <c r="J248" s="4"/>
      <c r="K248" s="4"/>
    </row>
    <row r="249" spans="1:39" ht="15" customHeight="1" x14ac:dyDescent="0.2">
      <c r="A249" s="4"/>
      <c r="B249" s="4"/>
      <c r="C249" s="4"/>
      <c r="D249" s="4"/>
      <c r="F249" s="4"/>
      <c r="G249" s="4"/>
      <c r="H249" s="4"/>
      <c r="I249" s="4"/>
      <c r="J249" s="4"/>
      <c r="K249" s="4"/>
    </row>
    <row r="250" spans="1:39" ht="15" customHeight="1" x14ac:dyDescent="0.2">
      <c r="A250" s="4"/>
      <c r="B250" s="4"/>
      <c r="C250" s="4"/>
      <c r="D250" s="4"/>
      <c r="F250" s="4"/>
      <c r="G250" s="4"/>
      <c r="H250" s="4"/>
      <c r="I250" s="4"/>
      <c r="J250" s="4"/>
      <c r="K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15" customHeight="1" x14ac:dyDescent="0.2">
      <c r="A251" s="4"/>
      <c r="B251" s="4"/>
      <c r="C251" s="4"/>
      <c r="D251" s="4"/>
      <c r="F251" s="4"/>
      <c r="G251" s="4"/>
      <c r="H251" s="4"/>
      <c r="I251" s="4"/>
      <c r="J251" s="4"/>
      <c r="K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15" customHeight="1" x14ac:dyDescent="0.2">
      <c r="A252" s="4"/>
      <c r="B252" s="4"/>
      <c r="C252" s="4"/>
      <c r="D252" s="4"/>
      <c r="F252" s="4"/>
      <c r="G252" s="4"/>
      <c r="H252" s="4"/>
      <c r="I252" s="4"/>
      <c r="J252" s="4"/>
      <c r="K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15" customHeight="1" x14ac:dyDescent="0.2">
      <c r="A253" s="4"/>
      <c r="B253" s="4"/>
      <c r="C253" s="4"/>
      <c r="D253" s="4"/>
      <c r="F253" s="4"/>
      <c r="G253" s="4"/>
      <c r="H253" s="4"/>
      <c r="I253" s="4"/>
      <c r="J253" s="4"/>
      <c r="K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15" customHeight="1" x14ac:dyDescent="0.2">
      <c r="A254" s="4"/>
      <c r="B254" s="4"/>
      <c r="C254" s="4"/>
      <c r="D254" s="4"/>
      <c r="F254" s="4"/>
      <c r="G254" s="4"/>
      <c r="H254" s="4"/>
      <c r="I254" s="4"/>
      <c r="J254" s="4"/>
      <c r="K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15" customHeight="1" x14ac:dyDescent="0.2">
      <c r="A255" s="4"/>
      <c r="B255" s="4"/>
      <c r="C255" s="4"/>
      <c r="D255" s="4"/>
      <c r="F255" s="4"/>
      <c r="G255" s="4"/>
      <c r="H255" s="4"/>
      <c r="I255" s="4"/>
      <c r="J255" s="4"/>
      <c r="K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15" customHeight="1" x14ac:dyDescent="0.2">
      <c r="A256" s="4"/>
      <c r="B256" s="4"/>
      <c r="C256" s="4"/>
      <c r="D256" s="4"/>
      <c r="F256" s="4"/>
      <c r="G256" s="4"/>
      <c r="H256" s="4"/>
      <c r="I256" s="4"/>
      <c r="J256" s="4"/>
      <c r="K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15" customHeight="1" x14ac:dyDescent="0.2">
      <c r="A257" s="4"/>
      <c r="B257" s="4"/>
      <c r="C257" s="4"/>
      <c r="D257" s="4"/>
      <c r="F257" s="4"/>
      <c r="G257" s="4"/>
      <c r="H257" s="4"/>
      <c r="I257" s="4"/>
      <c r="J257" s="4"/>
      <c r="K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15" customHeight="1" x14ac:dyDescent="0.2">
      <c r="A258" s="4"/>
      <c r="B258" s="4"/>
      <c r="C258" s="4"/>
      <c r="D258" s="4"/>
      <c r="F258" s="4"/>
      <c r="G258" s="4"/>
      <c r="H258" s="4"/>
      <c r="I258" s="4"/>
      <c r="J258" s="4"/>
      <c r="K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15" customHeight="1" x14ac:dyDescent="0.2">
      <c r="A259" s="4"/>
      <c r="B259" s="4"/>
      <c r="C259" s="4"/>
      <c r="D259" s="4"/>
      <c r="F259" s="4"/>
      <c r="G259" s="4"/>
      <c r="H259" s="4"/>
      <c r="I259" s="4"/>
      <c r="J259" s="4"/>
      <c r="K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15" customHeight="1" x14ac:dyDescent="0.2">
      <c r="A260" s="4"/>
      <c r="B260" s="4"/>
      <c r="C260" s="4"/>
      <c r="D260" s="4"/>
      <c r="F260" s="4"/>
      <c r="G260" s="4"/>
      <c r="H260" s="4"/>
      <c r="I260" s="4"/>
      <c r="J260" s="4"/>
      <c r="K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15" customHeight="1" x14ac:dyDescent="0.2">
      <c r="A261" s="4"/>
      <c r="B261" s="4"/>
      <c r="C261" s="4"/>
      <c r="D261" s="4"/>
      <c r="F261" s="4"/>
      <c r="G261" s="4"/>
      <c r="H261" s="4"/>
      <c r="I261" s="4"/>
      <c r="J261" s="4"/>
      <c r="K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15" customHeight="1" x14ac:dyDescent="0.2">
      <c r="A262" s="4"/>
      <c r="B262" s="4"/>
      <c r="C262" s="4"/>
      <c r="D262" s="4"/>
      <c r="F262" s="4"/>
      <c r="G262" s="4"/>
      <c r="H262" s="4"/>
      <c r="I262" s="4"/>
      <c r="J262" s="4"/>
      <c r="K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15" customHeight="1" x14ac:dyDescent="0.2">
      <c r="A263" s="4"/>
      <c r="B263" s="4"/>
      <c r="C263" s="4"/>
      <c r="D263" s="4"/>
      <c r="F263" s="4"/>
      <c r="G263" s="4"/>
      <c r="H263" s="4"/>
      <c r="I263" s="4"/>
      <c r="J263" s="4"/>
      <c r="K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15" customHeight="1" x14ac:dyDescent="0.2">
      <c r="A264" s="4"/>
      <c r="B264" s="4"/>
      <c r="C264" s="4"/>
      <c r="D264" s="4"/>
      <c r="F264" s="4"/>
      <c r="G264" s="4"/>
      <c r="H264" s="4"/>
      <c r="I264" s="4"/>
      <c r="J264" s="4"/>
      <c r="K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15" customHeight="1" x14ac:dyDescent="0.2">
      <c r="A265" s="4"/>
      <c r="B265" s="4"/>
      <c r="C265" s="4"/>
      <c r="D265" s="4"/>
      <c r="F265" s="4"/>
      <c r="G265" s="4"/>
      <c r="H265" s="4"/>
      <c r="I265" s="4"/>
      <c r="J265" s="4"/>
      <c r="K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15" customHeight="1" x14ac:dyDescent="0.2">
      <c r="A266" s="4"/>
      <c r="B266" s="4"/>
      <c r="C266" s="4"/>
      <c r="D266" s="4"/>
      <c r="F266" s="4"/>
      <c r="G266" s="4"/>
      <c r="H266" s="4"/>
      <c r="I266" s="4"/>
      <c r="J266" s="4"/>
      <c r="K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15" customHeight="1" x14ac:dyDescent="0.2">
      <c r="A267" s="4"/>
      <c r="B267" s="4"/>
      <c r="C267" s="4"/>
      <c r="D267" s="4"/>
      <c r="F267" s="4"/>
      <c r="G267" s="4"/>
      <c r="H267" s="4"/>
      <c r="I267" s="4"/>
      <c r="J267" s="4"/>
      <c r="K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15" customHeight="1" x14ac:dyDescent="0.2">
      <c r="A268" s="4"/>
      <c r="B268" s="4"/>
      <c r="C268" s="4"/>
      <c r="D268" s="4"/>
      <c r="F268" s="4"/>
      <c r="G268" s="4"/>
      <c r="H268" s="4"/>
      <c r="I268" s="4"/>
      <c r="J268" s="4"/>
      <c r="K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15" customHeight="1" x14ac:dyDescent="0.2">
      <c r="A269" s="4"/>
      <c r="B269" s="4"/>
      <c r="C269" s="4"/>
      <c r="D269" s="4"/>
      <c r="F269" s="4"/>
      <c r="G269" s="4"/>
      <c r="H269" s="4"/>
      <c r="I269" s="4"/>
      <c r="J269" s="4"/>
      <c r="K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15" customHeight="1" x14ac:dyDescent="0.2">
      <c r="A270" s="4"/>
      <c r="B270" s="4"/>
      <c r="C270" s="4"/>
      <c r="D270" s="4"/>
      <c r="F270" s="4"/>
      <c r="G270" s="4"/>
      <c r="H270" s="4"/>
      <c r="I270" s="4"/>
      <c r="J270" s="4"/>
      <c r="K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15" customHeight="1" x14ac:dyDescent="0.2">
      <c r="A271" s="4"/>
      <c r="B271" s="4"/>
      <c r="C271" s="4"/>
      <c r="D271" s="4"/>
      <c r="F271" s="4"/>
      <c r="G271" s="4"/>
      <c r="H271" s="4"/>
      <c r="I271" s="4"/>
      <c r="J271" s="4"/>
      <c r="K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15" customHeight="1" x14ac:dyDescent="0.2">
      <c r="A272" s="4"/>
      <c r="B272" s="4"/>
      <c r="C272" s="4"/>
      <c r="D272" s="4"/>
      <c r="F272" s="4"/>
      <c r="G272" s="4"/>
      <c r="H272" s="4"/>
      <c r="I272" s="4"/>
      <c r="J272" s="4"/>
      <c r="K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15" customHeight="1" x14ac:dyDescent="0.2">
      <c r="A273" s="4"/>
      <c r="B273" s="4"/>
      <c r="C273" s="4"/>
      <c r="D273" s="4"/>
      <c r="F273" s="4"/>
      <c r="G273" s="4"/>
      <c r="H273" s="4"/>
      <c r="I273" s="4"/>
      <c r="J273" s="4"/>
      <c r="K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15" customHeight="1" x14ac:dyDescent="0.2">
      <c r="A274" s="4"/>
      <c r="B274" s="4"/>
      <c r="C274" s="4"/>
      <c r="D274" s="4"/>
      <c r="F274" s="4"/>
      <c r="G274" s="4"/>
      <c r="H274" s="4"/>
      <c r="I274" s="4"/>
      <c r="J274" s="4"/>
      <c r="K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15" customHeight="1" x14ac:dyDescent="0.2">
      <c r="A275" s="4"/>
      <c r="B275" s="4"/>
      <c r="C275" s="4"/>
      <c r="D275" s="4"/>
      <c r="F275" s="4"/>
      <c r="G275" s="4"/>
      <c r="H275" s="4"/>
      <c r="I275" s="4"/>
      <c r="J275" s="4"/>
      <c r="K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15" customHeight="1" x14ac:dyDescent="0.2">
      <c r="A276" s="4"/>
      <c r="B276" s="4"/>
      <c r="C276" s="4"/>
      <c r="D276" s="4"/>
      <c r="F276" s="4"/>
      <c r="G276" s="4"/>
      <c r="H276" s="4"/>
      <c r="I276" s="4"/>
      <c r="J276" s="4"/>
      <c r="K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15" customHeight="1" x14ac:dyDescent="0.2">
      <c r="A277" s="4"/>
      <c r="B277" s="4"/>
      <c r="C277" s="4"/>
      <c r="D277" s="4"/>
      <c r="F277" s="4"/>
      <c r="G277" s="4"/>
      <c r="H277" s="4"/>
      <c r="I277" s="4"/>
      <c r="J277" s="4"/>
      <c r="K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15" customHeight="1" x14ac:dyDescent="0.2">
      <c r="A278" s="4"/>
      <c r="B278" s="4"/>
      <c r="C278" s="4"/>
      <c r="D278" s="4"/>
      <c r="F278" s="4"/>
      <c r="G278" s="4"/>
      <c r="H278" s="4"/>
      <c r="I278" s="4"/>
      <c r="J278" s="4"/>
      <c r="K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15" customHeight="1" x14ac:dyDescent="0.2">
      <c r="A279" s="4"/>
      <c r="B279" s="4"/>
      <c r="C279" s="4"/>
      <c r="D279" s="4"/>
      <c r="F279" s="4"/>
      <c r="G279" s="4"/>
      <c r="H279" s="4"/>
      <c r="I279" s="4"/>
      <c r="J279" s="4"/>
      <c r="K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15" customHeight="1" x14ac:dyDescent="0.2">
      <c r="A280" s="4"/>
      <c r="B280" s="4"/>
      <c r="C280" s="4"/>
      <c r="D280" s="4"/>
      <c r="F280" s="4"/>
      <c r="G280" s="4"/>
      <c r="H280" s="4"/>
      <c r="I280" s="4"/>
      <c r="J280" s="4"/>
      <c r="K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15" customHeight="1" x14ac:dyDescent="0.2">
      <c r="A281" s="4"/>
      <c r="B281" s="4"/>
      <c r="C281" s="4"/>
      <c r="D281" s="4"/>
      <c r="F281" s="4"/>
      <c r="G281" s="4"/>
      <c r="H281" s="4"/>
      <c r="I281" s="4"/>
      <c r="J281" s="4"/>
      <c r="K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15" customHeight="1" x14ac:dyDescent="0.2">
      <c r="A282" s="4"/>
      <c r="B282" s="4"/>
      <c r="C282" s="4"/>
      <c r="D282" s="4"/>
      <c r="F282" s="4"/>
      <c r="G282" s="4"/>
      <c r="H282" s="4"/>
      <c r="I282" s="4"/>
      <c r="J282" s="4"/>
      <c r="K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15" customHeight="1" x14ac:dyDescent="0.2">
      <c r="A283" s="4"/>
      <c r="B283" s="4"/>
      <c r="C283" s="4"/>
      <c r="D283" s="4"/>
      <c r="F283" s="4"/>
      <c r="G283" s="4"/>
      <c r="H283" s="4"/>
      <c r="I283" s="4"/>
      <c r="J283" s="4"/>
      <c r="K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15" customHeight="1" x14ac:dyDescent="0.2">
      <c r="A284" s="4"/>
      <c r="B284" s="4"/>
      <c r="C284" s="4"/>
      <c r="D284" s="4"/>
      <c r="F284" s="4"/>
      <c r="G284" s="4"/>
      <c r="H284" s="4"/>
      <c r="I284" s="4"/>
      <c r="J284" s="4"/>
      <c r="K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15" customHeight="1" x14ac:dyDescent="0.2">
      <c r="A285" s="4"/>
      <c r="B285" s="4"/>
      <c r="C285" s="4"/>
      <c r="D285" s="4"/>
      <c r="F285" s="4"/>
      <c r="G285" s="4"/>
      <c r="H285" s="4"/>
      <c r="I285" s="4"/>
      <c r="J285" s="4"/>
      <c r="K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15" customHeight="1" x14ac:dyDescent="0.2">
      <c r="A286" s="4"/>
      <c r="B286" s="4"/>
      <c r="C286" s="4"/>
      <c r="D286" s="4"/>
      <c r="F286" s="4"/>
      <c r="G286" s="4"/>
      <c r="H286" s="4"/>
      <c r="I286" s="4"/>
      <c r="J286" s="4"/>
      <c r="K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15" customHeight="1" x14ac:dyDescent="0.2">
      <c r="A287" s="4"/>
      <c r="B287" s="4"/>
      <c r="C287" s="4"/>
      <c r="D287" s="4"/>
      <c r="F287" s="4"/>
      <c r="G287" s="4"/>
      <c r="H287" s="4"/>
      <c r="I287" s="4"/>
      <c r="J287" s="4"/>
      <c r="K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15" customHeight="1" x14ac:dyDescent="0.2">
      <c r="A288" s="4"/>
      <c r="B288" s="4"/>
      <c r="C288" s="4"/>
      <c r="D288" s="4"/>
      <c r="F288" s="4"/>
      <c r="G288" s="4"/>
      <c r="H288" s="4"/>
      <c r="I288" s="4"/>
      <c r="J288" s="4"/>
      <c r="K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15" customHeight="1" x14ac:dyDescent="0.2">
      <c r="A289" s="4"/>
      <c r="B289" s="4"/>
      <c r="C289" s="4"/>
      <c r="D289" s="4"/>
      <c r="F289" s="4"/>
      <c r="G289" s="4"/>
      <c r="H289" s="4"/>
      <c r="I289" s="4"/>
      <c r="J289" s="4"/>
      <c r="K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15" customHeight="1" x14ac:dyDescent="0.2">
      <c r="A290" s="4"/>
      <c r="B290" s="4"/>
      <c r="C290" s="4"/>
      <c r="D290" s="4"/>
      <c r="F290" s="4"/>
      <c r="G290" s="4"/>
      <c r="H290" s="4"/>
      <c r="I290" s="4"/>
      <c r="J290" s="4"/>
      <c r="K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15" customHeight="1" x14ac:dyDescent="0.2">
      <c r="A291" s="4"/>
      <c r="B291" s="4"/>
      <c r="C291" s="4"/>
      <c r="D291" s="4"/>
      <c r="F291" s="4"/>
      <c r="G291" s="4"/>
      <c r="H291" s="4"/>
      <c r="I291" s="4"/>
      <c r="J291" s="4"/>
      <c r="K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15" customHeight="1" x14ac:dyDescent="0.2">
      <c r="A292" s="4"/>
      <c r="B292" s="4"/>
      <c r="C292" s="4"/>
      <c r="D292" s="4"/>
      <c r="F292" s="4"/>
      <c r="G292" s="4"/>
      <c r="H292" s="4"/>
      <c r="I292" s="4"/>
      <c r="J292" s="4"/>
      <c r="K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15" customHeight="1" x14ac:dyDescent="0.2">
      <c r="A293" s="4"/>
      <c r="B293" s="4"/>
      <c r="C293" s="4"/>
      <c r="D293" s="4"/>
      <c r="F293" s="4"/>
      <c r="G293" s="4"/>
      <c r="H293" s="4"/>
      <c r="I293" s="4"/>
      <c r="J293" s="4"/>
      <c r="K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15" customHeight="1" x14ac:dyDescent="0.2">
      <c r="A294" s="4"/>
      <c r="B294" s="4"/>
      <c r="C294" s="4"/>
      <c r="D294" s="4"/>
      <c r="F294" s="4"/>
      <c r="G294" s="4"/>
      <c r="H294" s="4"/>
      <c r="I294" s="4"/>
      <c r="J294" s="4"/>
      <c r="K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15" customHeight="1" x14ac:dyDescent="0.2">
      <c r="A295" s="4"/>
      <c r="B295" s="4"/>
      <c r="C295" s="4"/>
      <c r="D295" s="4"/>
      <c r="F295" s="4"/>
      <c r="G295" s="4"/>
      <c r="H295" s="4"/>
      <c r="I295" s="4"/>
      <c r="J295" s="4"/>
      <c r="K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15" customHeight="1" x14ac:dyDescent="0.2">
      <c r="A296" s="4"/>
      <c r="B296" s="4"/>
      <c r="C296" s="4"/>
      <c r="D296" s="4"/>
      <c r="F296" s="4"/>
      <c r="G296" s="4"/>
      <c r="H296" s="4"/>
      <c r="I296" s="4"/>
      <c r="J296" s="4"/>
      <c r="K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15" customHeight="1" x14ac:dyDescent="0.2">
      <c r="A297" s="4"/>
      <c r="B297" s="4"/>
      <c r="C297" s="4"/>
      <c r="D297" s="4"/>
      <c r="F297" s="4"/>
      <c r="G297" s="4"/>
      <c r="H297" s="4"/>
      <c r="I297" s="4"/>
      <c r="J297" s="4"/>
      <c r="K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15" customHeight="1" x14ac:dyDescent="0.2">
      <c r="A298" s="4"/>
      <c r="B298" s="4"/>
      <c r="C298" s="4"/>
      <c r="D298" s="4"/>
      <c r="F298" s="4"/>
      <c r="G298" s="4"/>
      <c r="H298" s="4"/>
      <c r="I298" s="4"/>
      <c r="J298" s="4"/>
      <c r="K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15" customHeight="1" x14ac:dyDescent="0.2">
      <c r="A299" s="4"/>
      <c r="B299" s="4"/>
      <c r="C299" s="4"/>
      <c r="D299" s="4"/>
      <c r="F299" s="4"/>
      <c r="G299" s="4"/>
      <c r="H299" s="4"/>
      <c r="I299" s="4"/>
      <c r="J299" s="4"/>
      <c r="K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15" customHeight="1" x14ac:dyDescent="0.2">
      <c r="A300" s="4"/>
      <c r="B300" s="4"/>
      <c r="C300" s="4"/>
      <c r="D300" s="4"/>
      <c r="F300" s="4"/>
      <c r="G300" s="4"/>
      <c r="H300" s="4"/>
      <c r="I300" s="4"/>
      <c r="J300" s="4"/>
      <c r="K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15" customHeight="1" x14ac:dyDescent="0.2">
      <c r="A301" s="4"/>
      <c r="B301" s="4"/>
      <c r="C301" s="4"/>
      <c r="D301" s="4"/>
      <c r="F301" s="4"/>
      <c r="G301" s="4"/>
      <c r="H301" s="4"/>
      <c r="I301" s="4"/>
      <c r="J301" s="4"/>
      <c r="K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15" customHeight="1" x14ac:dyDescent="0.2">
      <c r="A302" s="4"/>
      <c r="B302" s="4"/>
      <c r="C302" s="4"/>
      <c r="D302" s="4"/>
      <c r="F302" s="4"/>
      <c r="G302" s="4"/>
      <c r="H302" s="4"/>
      <c r="I302" s="4"/>
      <c r="J302" s="4"/>
      <c r="K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15" customHeight="1" x14ac:dyDescent="0.2">
      <c r="A303" s="4"/>
      <c r="B303" s="4"/>
      <c r="C303" s="4"/>
      <c r="D303" s="4"/>
      <c r="F303" s="4"/>
      <c r="G303" s="4"/>
      <c r="H303" s="4"/>
      <c r="I303" s="4"/>
      <c r="J303" s="4"/>
      <c r="K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15" customHeight="1" x14ac:dyDescent="0.2">
      <c r="A304" s="4"/>
      <c r="B304" s="4"/>
      <c r="C304" s="4"/>
      <c r="D304" s="4"/>
      <c r="F304" s="4"/>
      <c r="G304" s="4"/>
      <c r="H304" s="4"/>
      <c r="I304" s="4"/>
      <c r="J304" s="4"/>
      <c r="K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15" customHeight="1" x14ac:dyDescent="0.2">
      <c r="A305" s="4"/>
      <c r="B305" s="4"/>
      <c r="C305" s="4"/>
      <c r="D305" s="4"/>
      <c r="F305" s="4"/>
      <c r="G305" s="4"/>
      <c r="H305" s="4"/>
      <c r="I305" s="4"/>
      <c r="J305" s="4"/>
      <c r="K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15" customHeight="1" x14ac:dyDescent="0.2">
      <c r="A306" s="4"/>
      <c r="B306" s="4"/>
      <c r="C306" s="4"/>
      <c r="D306" s="4"/>
      <c r="F306" s="4"/>
      <c r="G306" s="4"/>
      <c r="H306" s="4"/>
      <c r="I306" s="4"/>
      <c r="J306" s="4"/>
      <c r="K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15" customHeight="1" x14ac:dyDescent="0.2">
      <c r="A307" s="4"/>
      <c r="B307" s="4"/>
      <c r="C307" s="4"/>
      <c r="D307" s="4"/>
      <c r="F307" s="4"/>
      <c r="G307" s="4"/>
      <c r="H307" s="4"/>
      <c r="I307" s="4"/>
      <c r="J307" s="4"/>
      <c r="K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15" customHeight="1" x14ac:dyDescent="0.2">
      <c r="A308" s="4"/>
      <c r="B308" s="4"/>
      <c r="C308" s="4"/>
      <c r="D308" s="4"/>
      <c r="F308" s="4"/>
      <c r="G308" s="4"/>
      <c r="H308" s="4"/>
      <c r="I308" s="4"/>
      <c r="J308" s="4"/>
      <c r="K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15" customHeight="1" x14ac:dyDescent="0.2">
      <c r="A309" s="4"/>
      <c r="B309" s="4"/>
      <c r="C309" s="4"/>
      <c r="D309" s="4"/>
      <c r="F309" s="4"/>
      <c r="G309" s="4"/>
      <c r="H309" s="4"/>
      <c r="I309" s="4"/>
      <c r="J309" s="4"/>
      <c r="K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15" customHeight="1" x14ac:dyDescent="0.2">
      <c r="A310" s="4"/>
      <c r="B310" s="4"/>
      <c r="C310" s="4"/>
      <c r="D310" s="4"/>
      <c r="F310" s="4"/>
      <c r="G310" s="4"/>
      <c r="H310" s="4"/>
      <c r="I310" s="4"/>
      <c r="J310" s="4"/>
      <c r="K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15" customHeight="1" x14ac:dyDescent="0.2">
      <c r="A311" s="4"/>
      <c r="B311" s="4"/>
      <c r="C311" s="4"/>
      <c r="D311" s="4"/>
      <c r="F311" s="4"/>
      <c r="G311" s="4"/>
      <c r="H311" s="4"/>
      <c r="I311" s="4"/>
      <c r="J311" s="4"/>
      <c r="K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15" customHeight="1" x14ac:dyDescent="0.2">
      <c r="A312" s="4"/>
      <c r="B312" s="4"/>
      <c r="C312" s="4"/>
      <c r="D312" s="4"/>
      <c r="F312" s="4"/>
      <c r="G312" s="4"/>
      <c r="H312" s="4"/>
      <c r="I312" s="4"/>
      <c r="J312" s="4"/>
      <c r="K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15" customHeight="1" x14ac:dyDescent="0.2">
      <c r="A313" s="4"/>
      <c r="B313" s="4"/>
      <c r="C313" s="4"/>
      <c r="D313" s="4"/>
      <c r="F313" s="4"/>
      <c r="G313" s="4"/>
      <c r="H313" s="4"/>
      <c r="I313" s="4"/>
      <c r="J313" s="4"/>
      <c r="K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15" customHeight="1" x14ac:dyDescent="0.2">
      <c r="A314" s="4"/>
      <c r="B314" s="4"/>
      <c r="C314" s="4"/>
      <c r="D314" s="4"/>
      <c r="F314" s="4"/>
      <c r="G314" s="4"/>
      <c r="H314" s="4"/>
      <c r="I314" s="4"/>
      <c r="J314" s="4"/>
      <c r="K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15" customHeight="1" x14ac:dyDescent="0.2">
      <c r="A315" s="4"/>
      <c r="B315" s="4"/>
      <c r="C315" s="4"/>
      <c r="D315" s="4"/>
      <c r="F315" s="4"/>
      <c r="G315" s="4"/>
      <c r="H315" s="4"/>
      <c r="I315" s="4"/>
      <c r="J315" s="4"/>
      <c r="K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15" customHeight="1" x14ac:dyDescent="0.2">
      <c r="A316" s="4"/>
      <c r="B316" s="4"/>
      <c r="C316" s="4"/>
      <c r="D316" s="4"/>
      <c r="F316" s="4"/>
      <c r="G316" s="4"/>
      <c r="H316" s="4"/>
      <c r="I316" s="4"/>
      <c r="J316" s="4"/>
      <c r="K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15" customHeight="1" x14ac:dyDescent="0.2">
      <c r="A317" s="4"/>
      <c r="B317" s="4"/>
      <c r="C317" s="4"/>
      <c r="D317" s="4"/>
      <c r="F317" s="4"/>
      <c r="G317" s="4"/>
      <c r="H317" s="4"/>
      <c r="I317" s="4"/>
      <c r="J317" s="4"/>
      <c r="K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15" customHeight="1" x14ac:dyDescent="0.2">
      <c r="A318" s="4"/>
      <c r="B318" s="4"/>
      <c r="C318" s="4"/>
      <c r="D318" s="4"/>
      <c r="F318" s="4"/>
      <c r="G318" s="4"/>
      <c r="H318" s="4"/>
      <c r="I318" s="4"/>
      <c r="J318" s="4"/>
      <c r="K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15" customHeight="1" x14ac:dyDescent="0.2">
      <c r="A319" s="4"/>
      <c r="B319" s="4"/>
      <c r="C319" s="4"/>
      <c r="D319" s="4"/>
      <c r="F319" s="4"/>
      <c r="G319" s="4"/>
      <c r="H319" s="4"/>
      <c r="I319" s="4"/>
      <c r="J319" s="4"/>
      <c r="K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15" customHeight="1" x14ac:dyDescent="0.2">
      <c r="A320" s="4"/>
      <c r="B320" s="4"/>
      <c r="C320" s="4"/>
      <c r="D320" s="4"/>
      <c r="F320" s="4"/>
      <c r="G320" s="4"/>
      <c r="H320" s="4"/>
      <c r="I320" s="4"/>
      <c r="J320" s="4"/>
      <c r="K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15" customHeight="1" x14ac:dyDescent="0.2">
      <c r="A321" s="4"/>
      <c r="B321" s="4"/>
      <c r="C321" s="4"/>
      <c r="D321" s="4"/>
      <c r="F321" s="4"/>
      <c r="G321" s="4"/>
      <c r="H321" s="4"/>
      <c r="I321" s="4"/>
      <c r="J321" s="4"/>
      <c r="K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44" spans="1:39" ht="15" customHeight="1" x14ac:dyDescent="0.2">
      <c r="A344" s="4"/>
      <c r="B344" s="4"/>
      <c r="C344" s="4"/>
      <c r="D344" s="4"/>
      <c r="F344" s="4"/>
      <c r="G344" s="4"/>
      <c r="H344" s="4"/>
      <c r="I344" s="4"/>
      <c r="J344" s="4"/>
      <c r="K344" s="4"/>
      <c r="L344" s="5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15" customHeight="1" x14ac:dyDescent="0.2">
      <c r="A345" s="4"/>
      <c r="B345" s="4"/>
      <c r="C345" s="4"/>
      <c r="D345" s="4"/>
      <c r="F345" s="4"/>
      <c r="G345" s="4"/>
      <c r="H345" s="4"/>
      <c r="I345" s="4"/>
      <c r="J345" s="4"/>
      <c r="K345" s="4"/>
      <c r="L345" s="5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85" spans="1:39" s="5" customFormat="1" ht="15" customHeight="1" x14ac:dyDescent="0.2">
      <c r="A385" s="1"/>
      <c r="B385" s="2"/>
      <c r="C385" s="2"/>
      <c r="D385" s="2"/>
      <c r="E385" s="4"/>
      <c r="F385" s="3"/>
      <c r="G385" s="9"/>
      <c r="H385" s="3"/>
      <c r="I385" s="3"/>
      <c r="J385" s="3"/>
      <c r="K385" s="3"/>
      <c r="L385" s="4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</row>
    <row r="386" spans="1:39" s="5" customFormat="1" ht="15" customHeight="1" x14ac:dyDescent="0.2">
      <c r="A386" s="1"/>
      <c r="B386" s="2"/>
      <c r="C386" s="2"/>
      <c r="D386" s="2"/>
      <c r="E386" s="4"/>
      <c r="F386" s="3"/>
      <c r="G386" s="9"/>
      <c r="H386" s="3"/>
      <c r="I386" s="3"/>
      <c r="J386" s="3"/>
      <c r="K386" s="3"/>
      <c r="L386" s="4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</row>
    <row r="426" spans="1:39" ht="15" customHeight="1" x14ac:dyDescent="0.2">
      <c r="A426" s="4"/>
      <c r="B426" s="4"/>
      <c r="C426" s="4"/>
      <c r="D426" s="4"/>
      <c r="F426" s="4"/>
      <c r="G426" s="4"/>
      <c r="H426" s="4"/>
      <c r="I426" s="4"/>
      <c r="J426" s="4"/>
      <c r="K426" s="4"/>
      <c r="M426" s="6"/>
      <c r="N426" s="6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</sheetData>
  <mergeCells count="124">
    <mergeCell ref="D128:E128"/>
    <mergeCell ref="A58:C58"/>
    <mergeCell ref="A82:C82"/>
    <mergeCell ref="A111:C111"/>
    <mergeCell ref="A113:C113"/>
    <mergeCell ref="A121:C121"/>
    <mergeCell ref="A118:C118"/>
    <mergeCell ref="A115:C115"/>
    <mergeCell ref="A51:C51"/>
    <mergeCell ref="A52:C52"/>
    <mergeCell ref="A54:C54"/>
    <mergeCell ref="A57:C57"/>
    <mergeCell ref="A60:C60"/>
    <mergeCell ref="A79:C79"/>
    <mergeCell ref="A65:C65"/>
    <mergeCell ref="A66:C66"/>
    <mergeCell ref="A67:C67"/>
    <mergeCell ref="A68:C68"/>
    <mergeCell ref="A69:C69"/>
    <mergeCell ref="A70:C70"/>
    <mergeCell ref="A101:C101"/>
    <mergeCell ref="A61:C61"/>
    <mergeCell ref="A63:C63"/>
    <mergeCell ref="A80:C80"/>
    <mergeCell ref="D129:E129"/>
    <mergeCell ref="D84:E84"/>
    <mergeCell ref="D85:E85"/>
    <mergeCell ref="A116:C116"/>
    <mergeCell ref="A122:C122"/>
    <mergeCell ref="A124:C124"/>
    <mergeCell ref="A126:C126"/>
    <mergeCell ref="A83:A87"/>
    <mergeCell ref="C83:C87"/>
    <mergeCell ref="A88:C89"/>
    <mergeCell ref="A119:C119"/>
    <mergeCell ref="A120:C120"/>
    <mergeCell ref="A114:C114"/>
    <mergeCell ref="A125:C125"/>
    <mergeCell ref="A117:C117"/>
    <mergeCell ref="A110:C110"/>
    <mergeCell ref="A109:C109"/>
    <mergeCell ref="A90:C90"/>
    <mergeCell ref="A91:C91"/>
    <mergeCell ref="A92:C92"/>
    <mergeCell ref="A93:C93"/>
    <mergeCell ref="A94:C94"/>
    <mergeCell ref="A95:C95"/>
    <mergeCell ref="A96:C96"/>
    <mergeCell ref="D4:E4"/>
    <mergeCell ref="A2:A6"/>
    <mergeCell ref="C2:C6"/>
    <mergeCell ref="D3:E3"/>
    <mergeCell ref="A11:C11"/>
    <mergeCell ref="A24:C24"/>
    <mergeCell ref="A25:C25"/>
    <mergeCell ref="A13:C13"/>
    <mergeCell ref="A22:C22"/>
    <mergeCell ref="A20:C20"/>
    <mergeCell ref="A9:C9"/>
    <mergeCell ref="A14:C14"/>
    <mergeCell ref="A12:C12"/>
    <mergeCell ref="A15:C15"/>
    <mergeCell ref="A17:C17"/>
    <mergeCell ref="A18:C18"/>
    <mergeCell ref="A19:C19"/>
    <mergeCell ref="A10:C10"/>
    <mergeCell ref="A145:A149"/>
    <mergeCell ref="C145:C149"/>
    <mergeCell ref="A123:C123"/>
    <mergeCell ref="A112:C112"/>
    <mergeCell ref="A102:C102"/>
    <mergeCell ref="A103:C103"/>
    <mergeCell ref="A104:C104"/>
    <mergeCell ref="A105:C105"/>
    <mergeCell ref="A106:C106"/>
    <mergeCell ref="A107:C107"/>
    <mergeCell ref="A108:C108"/>
    <mergeCell ref="F5:G5"/>
    <mergeCell ref="A16:C16"/>
    <mergeCell ref="A21:C21"/>
    <mergeCell ref="A23:C23"/>
    <mergeCell ref="A41:C41"/>
    <mergeCell ref="A59:C59"/>
    <mergeCell ref="A56:C56"/>
    <mergeCell ref="A35:C35"/>
    <mergeCell ref="A26:C26"/>
    <mergeCell ref="A43:C43"/>
    <mergeCell ref="A55:C55"/>
    <mergeCell ref="A34:C34"/>
    <mergeCell ref="A37:C37"/>
    <mergeCell ref="A36:C36"/>
    <mergeCell ref="A38:C38"/>
    <mergeCell ref="A27:C27"/>
    <mergeCell ref="A40:C40"/>
    <mergeCell ref="A39:C39"/>
    <mergeCell ref="A47:C47"/>
    <mergeCell ref="A28:C28"/>
    <mergeCell ref="A29:C29"/>
    <mergeCell ref="A32:C32"/>
    <mergeCell ref="A30:C30"/>
    <mergeCell ref="A31:C31"/>
    <mergeCell ref="A49:C49"/>
    <mergeCell ref="A50:C50"/>
    <mergeCell ref="A48:C48"/>
    <mergeCell ref="A42:C42"/>
    <mergeCell ref="A33:C33"/>
    <mergeCell ref="A97:C97"/>
    <mergeCell ref="A98:C98"/>
    <mergeCell ref="A99:C99"/>
    <mergeCell ref="A62:C62"/>
    <mergeCell ref="A44:C44"/>
    <mergeCell ref="A45:C45"/>
    <mergeCell ref="A46:C46"/>
    <mergeCell ref="A53:C53"/>
    <mergeCell ref="A100:C100"/>
    <mergeCell ref="A73:C73"/>
    <mergeCell ref="A71:C71"/>
    <mergeCell ref="A72:C72"/>
    <mergeCell ref="A74:C74"/>
    <mergeCell ref="A75:C75"/>
    <mergeCell ref="A76:C76"/>
    <mergeCell ref="A77:C77"/>
    <mergeCell ref="A78:C78"/>
    <mergeCell ref="A81:C81"/>
  </mergeCells>
  <phoneticPr fontId="0" type="noConversion"/>
  <conditionalFormatting sqref="A25:C25 E25 A123:C123 B116:C116 E121:E126 B36:C36 B124:C159 B119:C121 B58:C59 B47:C47 A53:C53 B113:C114 E108:H117 D114:H114 F118:H126 B49:C55 A41:C41 B39:C40 B42:C43 B82:C82 D108:D126 D132:H159 A80:C80 A100:C100 B98:C99 B101:C102 B104:C104 D36:H82 A90:C90 A90:A159 D90:H109 A36:A82 B108:C108 B110:C111">
    <cfRule type="expression" dxfId="22" priority="124" stopIfTrue="1">
      <formula>$P25=1</formula>
    </cfRule>
  </conditionalFormatting>
  <conditionalFormatting sqref="D150:E150 E153 E151 E149 A144:H144 E137:F138 E123 B124:C159 A123:C123 F132:H159 B119:C121 B116:C116 E110:F110 B113:C114 E139:E146 D132:D159 E97:E98 A100:C100 B98:C99 F36:H82 B101:C102 B104:C104 A90:C90 D90:D126 F90:H126 B82:C82 A80:C80 B58:C59 D46:E46 E48 B47:C47 E50:E51 E55:F57 A50:C50 A53:C53 B49:C55 E42:E46 A41:C41 B39:C40 B36:C36 E26:E34 A26:A34 E10 A10 B42:C43 A36:A82 D36:D82 A90:A159 B108:C108 B110:C111">
    <cfRule type="expression" dxfId="21" priority="139" stopIfTrue="1">
      <formula>#REF!=1</formula>
    </cfRule>
  </conditionalFormatting>
  <conditionalFormatting sqref="E149:E151">
    <cfRule type="expression" dxfId="20" priority="181" stopIfTrue="1">
      <formula>#REF!=1</formula>
    </cfRule>
  </conditionalFormatting>
  <conditionalFormatting sqref="A52:C53">
    <cfRule type="expression" dxfId="19" priority="49" stopIfTrue="1">
      <formula>$P52=1</formula>
    </cfRule>
  </conditionalFormatting>
  <conditionalFormatting sqref="H118 F118 H115 E114:F115 A114:A115">
    <cfRule type="expression" dxfId="18" priority="33" stopIfTrue="1">
      <formula>$P124=1</formula>
    </cfRule>
  </conditionalFormatting>
  <conditionalFormatting sqref="H121 A121:C121 F121">
    <cfRule type="expression" dxfId="17" priority="374" stopIfTrue="1">
      <formula>$P126=1</formula>
    </cfRule>
  </conditionalFormatting>
  <conditionalFormatting sqref="E51 A51:C51">
    <cfRule type="expression" dxfId="16" priority="378" stopIfTrue="1">
      <formula>#REF!=1</formula>
    </cfRule>
  </conditionalFormatting>
  <conditionalFormatting sqref="E51 A118">
    <cfRule type="expression" dxfId="15" priority="31" stopIfTrue="1">
      <formula>$P50=1</formula>
    </cfRule>
  </conditionalFormatting>
  <conditionalFormatting sqref="A50:A51">
    <cfRule type="expression" dxfId="14" priority="30" stopIfTrue="1">
      <formula>#REF!=1</formula>
    </cfRule>
  </conditionalFormatting>
  <conditionalFormatting sqref="A51">
    <cfRule type="expression" dxfId="13" priority="29" stopIfTrue="1">
      <formula>$P50=1</formula>
    </cfRule>
  </conditionalFormatting>
  <conditionalFormatting sqref="B119:C119 A120:C120 H119:H120 F118:F120 A118:A120 H113:H114 E113:F114 A113:C114">
    <cfRule type="expression" dxfId="12" priority="383" stopIfTrue="1">
      <formula>$P124=1</formula>
    </cfRule>
  </conditionalFormatting>
  <conditionalFormatting sqref="H116:H117 B116:C116 F116:F118 A116:A117">
    <cfRule type="expression" dxfId="11" priority="386" stopIfTrue="1">
      <formula>$P125=1</formula>
    </cfRule>
  </conditionalFormatting>
  <conditionalFormatting sqref="H118">
    <cfRule type="expression" dxfId="10" priority="475" stopIfTrue="1">
      <formula>$P129=1</formula>
    </cfRule>
  </conditionalFormatting>
  <conditionalFormatting sqref="H118">
    <cfRule type="expression" dxfId="9" priority="8" stopIfTrue="1">
      <formula>$P127=1</formula>
    </cfRule>
  </conditionalFormatting>
  <conditionalFormatting sqref="A118">
    <cfRule type="expression" dxfId="8" priority="527" stopIfTrue="1">
      <formula>$P115=1</formula>
    </cfRule>
  </conditionalFormatting>
  <conditionalFormatting sqref="H120 A120:C120 F120">
    <cfRule type="expression" dxfId="7" priority="534" stopIfTrue="1">
      <formula>$P129=1</formula>
    </cfRule>
  </conditionalFormatting>
  <conditionalFormatting sqref="H119 F119 A111:A112 B111:C111 H111:H112">
    <cfRule type="expression" dxfId="6" priority="7" stopIfTrue="1">
      <formula>$P123=1</formula>
    </cfRule>
  </conditionalFormatting>
  <conditionalFormatting sqref="A119">
    <cfRule type="expression" dxfId="5" priority="6" stopIfTrue="1">
      <formula>#REF!=1</formula>
    </cfRule>
  </conditionalFormatting>
  <conditionalFormatting sqref="H119 F119 A119">
    <cfRule type="expression" dxfId="4" priority="5" stopIfTrue="1">
      <formula>$P132=1</formula>
    </cfRule>
  </conditionalFormatting>
  <conditionalFormatting sqref="H119">
    <cfRule type="expression" dxfId="3" priority="4" stopIfTrue="1">
      <formula>$P130=1</formula>
    </cfRule>
  </conditionalFormatting>
  <conditionalFormatting sqref="A119">
    <cfRule type="expression" dxfId="2" priority="3" stopIfTrue="1">
      <formula>$P118=1</formula>
    </cfRule>
  </conditionalFormatting>
  <conditionalFormatting sqref="E111:F112">
    <cfRule type="expression" dxfId="1" priority="542" stopIfTrue="1">
      <formula>$P123=1</formula>
    </cfRule>
  </conditionalFormatting>
  <conditionalFormatting sqref="H114">
    <cfRule type="expression" dxfId="0" priority="2" stopIfTrue="1">
      <formula>$P124=1</formula>
    </cfRule>
  </conditionalFormatting>
  <pageMargins left="0.51181102362204722" right="0.51181102362204722" top="0.78740157480314965" bottom="0.78740157480314965" header="0.31496062992125984" footer="0.31496062992125984"/>
  <pageSetup paperSize="9" scale="46" orientation="portrait" horizontalDpi="300" verticalDpi="300" r:id="rId1"/>
  <rowBreaks count="1" manualBreakCount="1">
    <brk id="8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21" sqref="C21:C22"/>
    </sheetView>
  </sheetViews>
  <sheetFormatPr defaultRowHeight="15" x14ac:dyDescent="0.25"/>
  <cols>
    <col min="2" max="2" width="42.5703125" customWidth="1"/>
    <col min="3" max="3" width="20" customWidth="1"/>
    <col min="4" max="6" width="20.85546875" customWidth="1"/>
    <col min="7" max="7" width="22.42578125" customWidth="1"/>
    <col min="8" max="8" width="20.28515625" customWidth="1"/>
  </cols>
  <sheetData>
    <row r="1" spans="1:8" x14ac:dyDescent="0.25">
      <c r="A1" s="262" t="s">
        <v>10</v>
      </c>
      <c r="B1" s="263"/>
      <c r="C1" s="263"/>
      <c r="D1" s="263"/>
      <c r="E1" s="263"/>
      <c r="F1" s="263"/>
      <c r="G1" s="263"/>
      <c r="H1" s="264"/>
    </row>
    <row r="2" spans="1:8" x14ac:dyDescent="0.25">
      <c r="A2" s="265" t="s">
        <v>294</v>
      </c>
      <c r="B2" s="266"/>
      <c r="C2" s="266"/>
      <c r="D2" s="266"/>
      <c r="E2" s="266"/>
      <c r="F2" s="266"/>
      <c r="G2" s="266"/>
      <c r="H2" s="267"/>
    </row>
    <row r="3" spans="1:8" x14ac:dyDescent="0.25">
      <c r="A3" s="154" t="s">
        <v>305</v>
      </c>
      <c r="B3" s="155"/>
      <c r="C3" s="156"/>
      <c r="D3" s="157"/>
      <c r="E3" s="157"/>
      <c r="F3" s="157"/>
      <c r="G3" s="156"/>
      <c r="H3" s="158"/>
    </row>
    <row r="4" spans="1:8" x14ac:dyDescent="0.25">
      <c r="A4" s="159" t="s">
        <v>12</v>
      </c>
      <c r="B4" s="144" t="s">
        <v>306</v>
      </c>
      <c r="C4" s="156"/>
      <c r="D4" s="157"/>
      <c r="E4" s="157"/>
      <c r="F4" s="157"/>
      <c r="G4" s="156"/>
      <c r="H4" s="158"/>
    </row>
    <row r="5" spans="1:8" ht="15.75" thickBot="1" x14ac:dyDescent="0.3">
      <c r="A5" s="160" t="s">
        <v>295</v>
      </c>
      <c r="B5" s="144"/>
      <c r="C5" s="268" t="s">
        <v>15</v>
      </c>
      <c r="D5" s="268"/>
      <c r="E5" s="268"/>
      <c r="F5" s="268"/>
      <c r="G5" s="268"/>
      <c r="H5" s="269"/>
    </row>
    <row r="6" spans="1:8" ht="15.75" thickBot="1" x14ac:dyDescent="0.3">
      <c r="A6" s="161" t="s">
        <v>2</v>
      </c>
      <c r="B6" s="162" t="s">
        <v>3</v>
      </c>
      <c r="C6" s="163" t="s">
        <v>296</v>
      </c>
      <c r="D6" s="270" t="s">
        <v>297</v>
      </c>
      <c r="E6" s="271"/>
      <c r="F6" s="271"/>
      <c r="G6" s="271"/>
      <c r="H6" s="272" t="s">
        <v>7</v>
      </c>
    </row>
    <row r="7" spans="1:8" ht="15.75" thickBot="1" x14ac:dyDescent="0.3">
      <c r="A7" s="164"/>
      <c r="B7" s="165"/>
      <c r="C7" s="166" t="s">
        <v>298</v>
      </c>
      <c r="D7" s="167" t="s">
        <v>299</v>
      </c>
      <c r="E7" s="167" t="s">
        <v>300</v>
      </c>
      <c r="F7" s="167" t="s">
        <v>309</v>
      </c>
      <c r="G7" s="167" t="s">
        <v>310</v>
      </c>
      <c r="H7" s="273"/>
    </row>
    <row r="8" spans="1:8" ht="16.5" thickTop="1" thickBot="1" x14ac:dyDescent="0.3">
      <c r="A8" s="168"/>
      <c r="B8" s="169" t="s">
        <v>301</v>
      </c>
      <c r="C8" s="170"/>
      <c r="D8" s="171" t="s">
        <v>302</v>
      </c>
      <c r="E8" s="171" t="s">
        <v>302</v>
      </c>
      <c r="F8" s="171" t="s">
        <v>302</v>
      </c>
      <c r="G8" s="171" t="s">
        <v>302</v>
      </c>
      <c r="H8" s="172"/>
    </row>
    <row r="9" spans="1:8" ht="15.75" thickTop="1" x14ac:dyDescent="0.25">
      <c r="A9" s="256">
        <v>1</v>
      </c>
      <c r="B9" s="258" t="s">
        <v>19</v>
      </c>
      <c r="C9" s="260">
        <f>POLICLINICA!K25</f>
        <v>17208.387801239998</v>
      </c>
      <c r="D9" s="202">
        <v>1</v>
      </c>
      <c r="E9" s="187">
        <v>0</v>
      </c>
      <c r="F9" s="187">
        <v>0</v>
      </c>
      <c r="G9" s="187">
        <v>0</v>
      </c>
      <c r="H9" s="206">
        <v>1</v>
      </c>
    </row>
    <row r="10" spans="1:8" ht="15.75" thickBot="1" x14ac:dyDescent="0.3">
      <c r="A10" s="257"/>
      <c r="B10" s="259"/>
      <c r="C10" s="261"/>
      <c r="D10" s="188">
        <f>C9</f>
        <v>17208.387801239998</v>
      </c>
      <c r="E10" s="189">
        <v>0</v>
      </c>
      <c r="F10" s="189">
        <v>0</v>
      </c>
      <c r="G10" s="189">
        <v>0</v>
      </c>
      <c r="H10" s="176">
        <f>D10+E10+F10+G10</f>
        <v>17208.387801239998</v>
      </c>
    </row>
    <row r="11" spans="1:8" x14ac:dyDescent="0.25">
      <c r="A11" s="276">
        <v>2</v>
      </c>
      <c r="B11" s="274" t="s">
        <v>307</v>
      </c>
      <c r="C11" s="275">
        <f>POLICLINICA!K35</f>
        <v>4420.6872809999995</v>
      </c>
      <c r="D11" s="203">
        <v>1</v>
      </c>
      <c r="E11" s="192">
        <v>0</v>
      </c>
      <c r="F11" s="192">
        <v>0</v>
      </c>
      <c r="G11" s="192">
        <v>0</v>
      </c>
      <c r="H11" s="207">
        <v>1</v>
      </c>
    </row>
    <row r="12" spans="1:8" ht="15.75" thickBot="1" x14ac:dyDescent="0.3">
      <c r="A12" s="257"/>
      <c r="B12" s="259"/>
      <c r="C12" s="261"/>
      <c r="D12" s="188">
        <f>C11</f>
        <v>4420.6872809999995</v>
      </c>
      <c r="E12" s="193">
        <v>0</v>
      </c>
      <c r="F12" s="193">
        <v>0</v>
      </c>
      <c r="G12" s="193">
        <v>0</v>
      </c>
      <c r="H12" s="176">
        <f>D12+E12+F12+G12</f>
        <v>4420.6872809999995</v>
      </c>
    </row>
    <row r="13" spans="1:8" x14ac:dyDescent="0.25">
      <c r="A13" s="276">
        <v>3</v>
      </c>
      <c r="B13" s="274" t="s">
        <v>21</v>
      </c>
      <c r="C13" s="275">
        <f>POLICLINICA!K39</f>
        <v>4157.6282683200006</v>
      </c>
      <c r="D13" s="191">
        <v>0</v>
      </c>
      <c r="E13" s="204">
        <v>1</v>
      </c>
      <c r="F13" s="192">
        <v>0</v>
      </c>
      <c r="G13" s="192">
        <v>0</v>
      </c>
      <c r="H13" s="207">
        <v>1</v>
      </c>
    </row>
    <row r="14" spans="1:8" ht="15.75" thickBot="1" x14ac:dyDescent="0.3">
      <c r="A14" s="257"/>
      <c r="B14" s="259"/>
      <c r="C14" s="261"/>
      <c r="D14" s="188">
        <v>0</v>
      </c>
      <c r="E14" s="193">
        <f>C13</f>
        <v>4157.6282683200006</v>
      </c>
      <c r="F14" s="193">
        <v>0</v>
      </c>
      <c r="G14" s="193">
        <v>0</v>
      </c>
      <c r="H14" s="176">
        <f>D14+E14+F14+G14</f>
        <v>4157.6282683200006</v>
      </c>
    </row>
    <row r="15" spans="1:8" x14ac:dyDescent="0.25">
      <c r="A15" s="276">
        <v>4</v>
      </c>
      <c r="B15" s="274" t="s">
        <v>23</v>
      </c>
      <c r="C15" s="275">
        <f>POLICLINICA!K47</f>
        <v>17710.526952</v>
      </c>
      <c r="D15" s="203">
        <v>1</v>
      </c>
      <c r="E15" s="192">
        <v>0</v>
      </c>
      <c r="F15" s="192">
        <v>0</v>
      </c>
      <c r="G15" s="192">
        <v>0</v>
      </c>
      <c r="H15" s="207">
        <v>1</v>
      </c>
    </row>
    <row r="16" spans="1:8" ht="15.75" thickBot="1" x14ac:dyDescent="0.3">
      <c r="A16" s="257"/>
      <c r="B16" s="259"/>
      <c r="C16" s="261"/>
      <c r="D16" s="188">
        <f>C15</f>
        <v>17710.526952</v>
      </c>
      <c r="E16" s="193">
        <v>0</v>
      </c>
      <c r="F16" s="193">
        <v>0</v>
      </c>
      <c r="G16" s="193">
        <v>0</v>
      </c>
      <c r="H16" s="190">
        <f>D16+E16+F16+G16</f>
        <v>17710.526952</v>
      </c>
    </row>
    <row r="17" spans="1:12" x14ac:dyDescent="0.25">
      <c r="A17" s="276">
        <v>5</v>
      </c>
      <c r="B17" s="277" t="s">
        <v>27</v>
      </c>
      <c r="C17" s="275">
        <f>POLICLINICA!K64</f>
        <v>21552.005274840001</v>
      </c>
      <c r="D17" s="191">
        <v>0</v>
      </c>
      <c r="E17" s="192">
        <v>0</v>
      </c>
      <c r="F17" s="204">
        <v>1</v>
      </c>
      <c r="G17" s="192">
        <v>0</v>
      </c>
      <c r="H17" s="207">
        <v>1</v>
      </c>
    </row>
    <row r="18" spans="1:12" ht="15.75" thickBot="1" x14ac:dyDescent="0.3">
      <c r="A18" s="257"/>
      <c r="B18" s="278"/>
      <c r="C18" s="261"/>
      <c r="D18" s="194">
        <v>0</v>
      </c>
      <c r="E18" s="195">
        <v>0</v>
      </c>
      <c r="F18" s="195">
        <f>C17</f>
        <v>21552.005274840001</v>
      </c>
      <c r="G18" s="195">
        <v>0</v>
      </c>
      <c r="H18" s="176">
        <f>D18+E18+F18+G18</f>
        <v>21552.005274840001</v>
      </c>
      <c r="K18" s="173"/>
    </row>
    <row r="19" spans="1:12" x14ac:dyDescent="0.25">
      <c r="A19" s="276">
        <v>6</v>
      </c>
      <c r="B19" s="274" t="s">
        <v>224</v>
      </c>
      <c r="C19" s="275">
        <f>POLICLINICA!K96</f>
        <v>16362.010301999999</v>
      </c>
      <c r="D19" s="196">
        <v>0</v>
      </c>
      <c r="E19" s="197">
        <v>0</v>
      </c>
      <c r="F19" s="204">
        <v>1</v>
      </c>
      <c r="G19" s="197">
        <v>0</v>
      </c>
      <c r="H19" s="207">
        <v>1</v>
      </c>
      <c r="K19" s="173"/>
    </row>
    <row r="20" spans="1:12" ht="15.75" thickBot="1" x14ac:dyDescent="0.3">
      <c r="A20" s="257"/>
      <c r="B20" s="259"/>
      <c r="C20" s="261"/>
      <c r="D20" s="198">
        <v>0</v>
      </c>
      <c r="E20" s="195">
        <v>0</v>
      </c>
      <c r="F20" s="195">
        <f>C19</f>
        <v>16362.010301999999</v>
      </c>
      <c r="G20" s="195">
        <v>0</v>
      </c>
      <c r="H20" s="176">
        <f>D20+E20+F20+G20</f>
        <v>16362.010301999999</v>
      </c>
      <c r="K20" s="173"/>
    </row>
    <row r="21" spans="1:12" x14ac:dyDescent="0.25">
      <c r="A21" s="276">
        <v>7</v>
      </c>
      <c r="B21" s="277" t="s">
        <v>33</v>
      </c>
      <c r="C21" s="275">
        <f>POLICLINICA!K101</f>
        <v>9147.1915530000006</v>
      </c>
      <c r="D21" s="191">
        <v>0</v>
      </c>
      <c r="E21" s="203">
        <v>1</v>
      </c>
      <c r="F21" s="191">
        <v>0</v>
      </c>
      <c r="G21" s="191">
        <v>0</v>
      </c>
      <c r="H21" s="207">
        <v>1</v>
      </c>
      <c r="K21" s="173"/>
    </row>
    <row r="22" spans="1:12" ht="15.75" thickBot="1" x14ac:dyDescent="0.3">
      <c r="A22" s="257"/>
      <c r="B22" s="278"/>
      <c r="C22" s="261"/>
      <c r="D22" s="194">
        <v>0</v>
      </c>
      <c r="E22" s="175">
        <f>C21</f>
        <v>9147.1915530000006</v>
      </c>
      <c r="F22" s="199">
        <v>0</v>
      </c>
      <c r="G22" s="199">
        <v>0</v>
      </c>
      <c r="H22" s="176">
        <f>D22+E22+F22+G22</f>
        <v>9147.1915530000006</v>
      </c>
      <c r="K22" s="173"/>
    </row>
    <row r="23" spans="1:12" x14ac:dyDescent="0.25">
      <c r="A23" s="276">
        <v>8</v>
      </c>
      <c r="B23" s="274" t="s">
        <v>37</v>
      </c>
      <c r="C23" s="275">
        <f>POLICLINICA!K108</f>
        <v>78529.1844174</v>
      </c>
      <c r="D23" s="191">
        <v>0</v>
      </c>
      <c r="E23" s="191">
        <v>0</v>
      </c>
      <c r="F23" s="191">
        <v>0</v>
      </c>
      <c r="G23" s="203">
        <v>1</v>
      </c>
      <c r="H23" s="207">
        <v>1</v>
      </c>
      <c r="K23" s="173"/>
    </row>
    <row r="24" spans="1:12" ht="15.75" thickBot="1" x14ac:dyDescent="0.3">
      <c r="A24" s="257"/>
      <c r="B24" s="259"/>
      <c r="C24" s="261"/>
      <c r="D24" s="194">
        <v>0</v>
      </c>
      <c r="E24" s="195">
        <v>0</v>
      </c>
      <c r="F24" s="195">
        <v>0</v>
      </c>
      <c r="G24" s="195">
        <f>C23</f>
        <v>78529.1844174</v>
      </c>
      <c r="H24" s="176">
        <f>D24+E24+F24+G24</f>
        <v>78529.1844174</v>
      </c>
      <c r="K24" s="173"/>
    </row>
    <row r="25" spans="1:12" x14ac:dyDescent="0.25">
      <c r="A25" s="276">
        <v>9</v>
      </c>
      <c r="B25" s="274" t="s">
        <v>303</v>
      </c>
      <c r="C25" s="275">
        <f>POLICLINICA!K116</f>
        <v>36648.881109000002</v>
      </c>
      <c r="D25" s="191">
        <v>0</v>
      </c>
      <c r="E25" s="203">
        <v>0.5</v>
      </c>
      <c r="F25" s="203">
        <v>0.5</v>
      </c>
      <c r="G25" s="191">
        <v>0</v>
      </c>
      <c r="H25" s="207">
        <v>1</v>
      </c>
      <c r="K25" s="173"/>
    </row>
    <row r="26" spans="1:12" ht="15.75" thickBot="1" x14ac:dyDescent="0.3">
      <c r="A26" s="257"/>
      <c r="B26" s="259"/>
      <c r="C26" s="261"/>
      <c r="D26" s="194">
        <v>0</v>
      </c>
      <c r="E26" s="193">
        <f>C25/2</f>
        <v>18324.440554500001</v>
      </c>
      <c r="F26" s="193">
        <f>C25/2</f>
        <v>18324.440554500001</v>
      </c>
      <c r="G26" s="193">
        <v>0</v>
      </c>
      <c r="H26" s="200">
        <f>D26+E26+F26+G26</f>
        <v>36648.881109000002</v>
      </c>
      <c r="K26" s="173"/>
    </row>
    <row r="27" spans="1:12" x14ac:dyDescent="0.25">
      <c r="A27" s="276">
        <v>10</v>
      </c>
      <c r="B27" s="274" t="s">
        <v>61</v>
      </c>
      <c r="C27" s="275">
        <f>POLICLINICA!K121</f>
        <v>997.02028799999994</v>
      </c>
      <c r="D27" s="192">
        <v>0</v>
      </c>
      <c r="E27" s="192">
        <v>0</v>
      </c>
      <c r="F27" s="192">
        <v>0</v>
      </c>
      <c r="G27" s="204">
        <v>1</v>
      </c>
      <c r="H27" s="207">
        <v>1</v>
      </c>
      <c r="K27" s="173"/>
    </row>
    <row r="28" spans="1:12" ht="15.75" thickBot="1" x14ac:dyDescent="0.3">
      <c r="A28" s="257"/>
      <c r="B28" s="259"/>
      <c r="C28" s="261"/>
      <c r="D28" s="194">
        <v>0</v>
      </c>
      <c r="E28" s="195">
        <v>0</v>
      </c>
      <c r="F28" s="195">
        <v>0</v>
      </c>
      <c r="G28" s="195">
        <f>C27</f>
        <v>997.02028799999994</v>
      </c>
      <c r="H28" s="176">
        <f>D28+E28+F28+G28</f>
        <v>997.02028799999994</v>
      </c>
      <c r="K28" s="173"/>
    </row>
    <row r="29" spans="1:12" x14ac:dyDescent="0.25">
      <c r="A29" s="279">
        <v>11</v>
      </c>
      <c r="B29" s="280" t="s">
        <v>40</v>
      </c>
      <c r="C29" s="281">
        <f>POLICLINICA!K124</f>
        <v>1337.2117199999998</v>
      </c>
      <c r="D29" s="201">
        <v>0</v>
      </c>
      <c r="E29" s="186">
        <v>0</v>
      </c>
      <c r="F29" s="186">
        <v>0</v>
      </c>
      <c r="G29" s="205">
        <v>1</v>
      </c>
      <c r="H29" s="207">
        <v>1</v>
      </c>
    </row>
    <row r="30" spans="1:12" ht="15.75" thickBot="1" x14ac:dyDescent="0.3">
      <c r="A30" s="257"/>
      <c r="B30" s="259"/>
      <c r="C30" s="261"/>
      <c r="D30" s="174">
        <v>0</v>
      </c>
      <c r="E30" s="175">
        <v>0</v>
      </c>
      <c r="F30" s="175">
        <v>0</v>
      </c>
      <c r="G30" s="175">
        <f>C29</f>
        <v>1337.2117199999998</v>
      </c>
      <c r="H30" s="176">
        <f>D30+E30+F30+G30</f>
        <v>1337.2117199999998</v>
      </c>
    </row>
    <row r="31" spans="1:12" x14ac:dyDescent="0.25">
      <c r="A31" s="177"/>
      <c r="B31" s="178" t="s">
        <v>7</v>
      </c>
      <c r="C31" s="282">
        <f>C9+C11+C13+C15+C17+C19+C21+C23+C25+C27+C29</f>
        <v>208070.7349668</v>
      </c>
      <c r="D31" s="179">
        <f>D10+D12+D14+D16+D18+D20+D22+D24+D26+D28+D30</f>
        <v>39339.602034240001</v>
      </c>
      <c r="E31" s="179">
        <f>E10+E12+E14+E16+E18+E20+E22+E24+E26+E28+E30</f>
        <v>31629.260375820002</v>
      </c>
      <c r="F31" s="179">
        <f>F10+F12+F14+F16+F18+F20+F22+F24+F26+F28+F30</f>
        <v>56238.456131340005</v>
      </c>
      <c r="G31" s="179">
        <f>G10+G12+G14+G16+G18+G20+G22+G24+G26+G28+G30</f>
        <v>80863.416425400006</v>
      </c>
      <c r="H31" s="184">
        <f>H10+H12+H14+H16+H18+H20+H22+H24+H26+H28+H30</f>
        <v>208070.7349668</v>
      </c>
      <c r="J31" s="173"/>
      <c r="K31" s="173"/>
      <c r="L31" s="173"/>
    </row>
    <row r="32" spans="1:12" ht="15.75" thickBot="1" x14ac:dyDescent="0.3">
      <c r="A32" s="180"/>
      <c r="B32" s="181" t="s">
        <v>304</v>
      </c>
      <c r="C32" s="283"/>
      <c r="D32" s="182">
        <f>D31</f>
        <v>39339.602034240001</v>
      </c>
      <c r="E32" s="182">
        <f>D32+E31</f>
        <v>70968.862410059999</v>
      </c>
      <c r="F32" s="182">
        <f>E32+F31</f>
        <v>127207.3185414</v>
      </c>
      <c r="G32" s="183">
        <f>F32+G31</f>
        <v>208070.73496680002</v>
      </c>
      <c r="H32" s="185">
        <f>G32</f>
        <v>208070.73496680002</v>
      </c>
      <c r="I32" s="173"/>
    </row>
  </sheetData>
  <mergeCells count="39">
    <mergeCell ref="B15:B16"/>
    <mergeCell ref="B19:B20"/>
    <mergeCell ref="A19:A20"/>
    <mergeCell ref="C11:C12"/>
    <mergeCell ref="C13:C14"/>
    <mergeCell ref="C15:C16"/>
    <mergeCell ref="C19:C20"/>
    <mergeCell ref="A29:A30"/>
    <mergeCell ref="B29:B30"/>
    <mergeCell ref="C29:C30"/>
    <mergeCell ref="C31:C32"/>
    <mergeCell ref="A11:A12"/>
    <mergeCell ref="B11:B12"/>
    <mergeCell ref="A13:A14"/>
    <mergeCell ref="B13:B14"/>
    <mergeCell ref="A15:A16"/>
    <mergeCell ref="A27:A28"/>
    <mergeCell ref="B27:B28"/>
    <mergeCell ref="C27:C28"/>
    <mergeCell ref="A23:A24"/>
    <mergeCell ref="B23:B24"/>
    <mergeCell ref="C23:C24"/>
    <mergeCell ref="A25:A26"/>
    <mergeCell ref="B25:B26"/>
    <mergeCell ref="C25:C26"/>
    <mergeCell ref="A17:A18"/>
    <mergeCell ref="B17:B18"/>
    <mergeCell ref="C17:C18"/>
    <mergeCell ref="A21:A22"/>
    <mergeCell ref="B21:B22"/>
    <mergeCell ref="C21:C22"/>
    <mergeCell ref="A9:A10"/>
    <mergeCell ref="B9:B10"/>
    <mergeCell ref="C9:C10"/>
    <mergeCell ref="A1:H1"/>
    <mergeCell ref="A2:H2"/>
    <mergeCell ref="C5:H5"/>
    <mergeCell ref="D6:G6"/>
    <mergeCell ref="H6:H7"/>
  </mergeCells>
  <pageMargins left="0.51181102362204722" right="0.51181102362204722" top="0.78740157480314965" bottom="0.78740157480314965" header="0.31496062992125984" footer="0.31496062992125984"/>
  <pageSetup paperSize="9" scale="7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52" workbookViewId="0">
      <selection activeCell="D84" sqref="D84"/>
    </sheetView>
  </sheetViews>
  <sheetFormatPr defaultRowHeight="15" x14ac:dyDescent="0.25"/>
  <cols>
    <col min="1" max="1" width="8.140625" customWidth="1"/>
    <col min="2" max="2" width="47.85546875" customWidth="1"/>
    <col min="3" max="3" width="22.28515625" customWidth="1"/>
    <col min="4" max="4" width="17.140625" customWidth="1"/>
    <col min="5" max="5" width="18.140625" customWidth="1"/>
    <col min="6" max="6" width="35.7109375" customWidth="1"/>
    <col min="7" max="7" width="17.42578125" hidden="1" customWidth="1"/>
    <col min="8" max="8" width="17.85546875" hidden="1" customWidth="1"/>
    <col min="9" max="9" width="10.140625" customWidth="1"/>
    <col min="10" max="10" width="13.5703125" customWidth="1"/>
    <col min="11" max="11" width="10.42578125" customWidth="1"/>
  </cols>
  <sheetData>
    <row r="1" spans="1:11" x14ac:dyDescent="0.25">
      <c r="A1" s="262" t="s">
        <v>10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</row>
    <row r="2" spans="1:11" x14ac:dyDescent="0.25">
      <c r="A2" s="265" t="s">
        <v>311</v>
      </c>
      <c r="B2" s="341"/>
      <c r="C2" s="341"/>
      <c r="D2" s="341"/>
      <c r="E2" s="341"/>
      <c r="F2" s="341"/>
      <c r="G2" s="341"/>
      <c r="H2" s="341"/>
      <c r="I2" s="341"/>
      <c r="J2" s="341"/>
      <c r="K2" s="342"/>
    </row>
    <row r="3" spans="1:11" x14ac:dyDescent="0.25">
      <c r="A3" s="154" t="s">
        <v>305</v>
      </c>
      <c r="B3" s="155"/>
      <c r="C3" s="156"/>
      <c r="D3" s="157"/>
      <c r="E3" s="157"/>
      <c r="F3" s="157"/>
      <c r="G3" s="156"/>
      <c r="H3" s="158"/>
      <c r="I3" s="156"/>
      <c r="J3" s="210"/>
      <c r="K3" s="211"/>
    </row>
    <row r="4" spans="1:11" x14ac:dyDescent="0.25">
      <c r="A4" s="159" t="s">
        <v>12</v>
      </c>
      <c r="B4" s="144" t="s">
        <v>306</v>
      </c>
      <c r="C4" s="156"/>
      <c r="D4" s="157"/>
      <c r="E4" s="157"/>
      <c r="F4" s="157"/>
      <c r="G4" s="156"/>
      <c r="H4" s="158"/>
      <c r="I4" s="156"/>
      <c r="J4" s="210"/>
      <c r="K4" s="211"/>
    </row>
    <row r="5" spans="1:11" ht="15.75" thickBot="1" x14ac:dyDescent="0.3">
      <c r="A5" s="160" t="s">
        <v>295</v>
      </c>
      <c r="B5" s="144"/>
      <c r="C5" s="356" t="s">
        <v>15</v>
      </c>
      <c r="D5" s="357"/>
      <c r="E5" s="357"/>
      <c r="F5" s="357"/>
      <c r="G5" s="357"/>
      <c r="H5" s="358"/>
      <c r="I5" s="209"/>
      <c r="J5" s="210"/>
      <c r="K5" s="211"/>
    </row>
    <row r="6" spans="1:11" x14ac:dyDescent="0.25">
      <c r="A6" s="317" t="s">
        <v>2</v>
      </c>
      <c r="B6" s="315" t="s">
        <v>3</v>
      </c>
      <c r="C6" s="319" t="s">
        <v>312</v>
      </c>
      <c r="D6" s="319"/>
      <c r="E6" s="319"/>
      <c r="F6" s="319"/>
      <c r="G6" s="319"/>
      <c r="H6" s="320"/>
      <c r="I6" s="354" t="s">
        <v>317</v>
      </c>
      <c r="J6" s="350" t="s">
        <v>319</v>
      </c>
      <c r="K6" s="345" t="s">
        <v>7</v>
      </c>
    </row>
    <row r="7" spans="1:11" ht="15.75" thickBot="1" x14ac:dyDescent="0.3">
      <c r="A7" s="318"/>
      <c r="B7" s="316"/>
      <c r="C7" s="321"/>
      <c r="D7" s="321"/>
      <c r="E7" s="321"/>
      <c r="F7" s="321"/>
      <c r="G7" s="321"/>
      <c r="H7" s="322"/>
      <c r="I7" s="355"/>
      <c r="J7" s="351"/>
      <c r="K7" s="346"/>
    </row>
    <row r="8" spans="1:11" ht="16.5" thickTop="1" thickBot="1" x14ac:dyDescent="0.3">
      <c r="A8" s="212"/>
      <c r="B8" s="213" t="s">
        <v>301</v>
      </c>
      <c r="C8" s="327"/>
      <c r="D8" s="327"/>
      <c r="E8" s="327"/>
      <c r="F8" s="327"/>
      <c r="G8" s="327"/>
      <c r="H8" s="328"/>
      <c r="I8" s="208"/>
      <c r="J8" s="214"/>
      <c r="K8" s="214"/>
    </row>
    <row r="9" spans="1:11" ht="9.9499999999999993" customHeight="1" thickTop="1" x14ac:dyDescent="0.25">
      <c r="A9" s="367">
        <v>1</v>
      </c>
      <c r="B9" s="366" t="s">
        <v>313</v>
      </c>
      <c r="C9" s="323" t="s">
        <v>314</v>
      </c>
      <c r="D9" s="323"/>
      <c r="E9" s="323"/>
      <c r="F9" s="323"/>
      <c r="G9" s="323"/>
      <c r="H9" s="324"/>
      <c r="I9" s="348" t="s">
        <v>320</v>
      </c>
      <c r="J9" s="352">
        <v>3.49</v>
      </c>
      <c r="K9" s="347">
        <v>13.3</v>
      </c>
    </row>
    <row r="10" spans="1:11" ht="9.9499999999999993" customHeight="1" x14ac:dyDescent="0.25">
      <c r="A10" s="368"/>
      <c r="B10" s="363"/>
      <c r="C10" s="325"/>
      <c r="D10" s="325"/>
      <c r="E10" s="325"/>
      <c r="F10" s="325"/>
      <c r="G10" s="325"/>
      <c r="H10" s="326"/>
      <c r="I10" s="349"/>
      <c r="J10" s="353"/>
      <c r="K10" s="308"/>
    </row>
    <row r="11" spans="1:11" ht="9.9499999999999993" customHeight="1" x14ac:dyDescent="0.25">
      <c r="A11" s="368"/>
      <c r="B11" s="363"/>
      <c r="C11" s="329" t="s">
        <v>315</v>
      </c>
      <c r="D11" s="329"/>
      <c r="E11" s="329"/>
      <c r="F11" s="329"/>
      <c r="G11" s="329"/>
      <c r="H11" s="330"/>
      <c r="I11" s="343" t="s">
        <v>320</v>
      </c>
      <c r="J11" s="344">
        <v>0.57999999999999996</v>
      </c>
      <c r="K11" s="308"/>
    </row>
    <row r="12" spans="1:11" ht="9.9499999999999993" customHeight="1" x14ac:dyDescent="0.25">
      <c r="A12" s="368"/>
      <c r="B12" s="363"/>
      <c r="C12" s="331"/>
      <c r="D12" s="331"/>
      <c r="E12" s="331"/>
      <c r="F12" s="331"/>
      <c r="G12" s="331"/>
      <c r="H12" s="332"/>
      <c r="I12" s="365"/>
      <c r="J12" s="353"/>
      <c r="K12" s="308"/>
    </row>
    <row r="13" spans="1:11" ht="9.9499999999999993" customHeight="1" x14ac:dyDescent="0.25">
      <c r="A13" s="368"/>
      <c r="B13" s="363"/>
      <c r="C13" s="333" t="s">
        <v>316</v>
      </c>
      <c r="D13" s="333"/>
      <c r="E13" s="333"/>
      <c r="F13" s="333"/>
      <c r="G13" s="333"/>
      <c r="H13" s="333"/>
      <c r="I13" s="343" t="s">
        <v>320</v>
      </c>
      <c r="J13" s="344">
        <v>9.25</v>
      </c>
      <c r="K13" s="308"/>
    </row>
    <row r="14" spans="1:11" ht="9.9499999999999993" customHeight="1" x14ac:dyDescent="0.25">
      <c r="A14" s="368"/>
      <c r="B14" s="363"/>
      <c r="C14" s="299"/>
      <c r="D14" s="299"/>
      <c r="E14" s="299"/>
      <c r="F14" s="299"/>
      <c r="G14" s="299"/>
      <c r="H14" s="299"/>
      <c r="I14" s="310"/>
      <c r="J14" s="311"/>
      <c r="K14" s="308"/>
    </row>
    <row r="15" spans="1:11" ht="9.9499999999999993" customHeight="1" x14ac:dyDescent="0.25">
      <c r="A15" s="368"/>
      <c r="B15" s="363"/>
      <c r="C15" s="334" t="s">
        <v>318</v>
      </c>
      <c r="D15" s="334"/>
      <c r="E15" s="334"/>
      <c r="F15" s="334"/>
      <c r="G15" s="334"/>
      <c r="H15" s="334"/>
      <c r="I15" s="310"/>
      <c r="J15" s="311"/>
      <c r="K15" s="308"/>
    </row>
    <row r="16" spans="1:11" ht="9.9499999999999993" customHeight="1" thickBot="1" x14ac:dyDescent="0.3">
      <c r="A16" s="369"/>
      <c r="B16" s="364"/>
      <c r="C16" s="335"/>
      <c r="D16" s="335"/>
      <c r="E16" s="335"/>
      <c r="F16" s="335"/>
      <c r="G16" s="335"/>
      <c r="H16" s="335"/>
      <c r="I16" s="293"/>
      <c r="J16" s="295"/>
      <c r="K16" s="309"/>
    </row>
    <row r="17" spans="1:11" ht="9.9499999999999993" customHeight="1" x14ac:dyDescent="0.25">
      <c r="A17" s="362">
        <v>2</v>
      </c>
      <c r="B17" s="359" t="s">
        <v>321</v>
      </c>
      <c r="C17" s="336" t="s">
        <v>322</v>
      </c>
      <c r="D17" s="337"/>
      <c r="E17" s="337"/>
      <c r="F17" s="337"/>
      <c r="G17" s="337"/>
      <c r="H17" s="338"/>
      <c r="I17" s="304" t="s">
        <v>330</v>
      </c>
      <c r="J17" s="307">
        <v>456.3</v>
      </c>
      <c r="K17" s="307">
        <v>490</v>
      </c>
    </row>
    <row r="18" spans="1:11" ht="9.9499999999999993" customHeight="1" x14ac:dyDescent="0.25">
      <c r="A18" s="363"/>
      <c r="B18" s="360"/>
      <c r="C18" s="339"/>
      <c r="D18" s="334"/>
      <c r="E18" s="334"/>
      <c r="F18" s="334"/>
      <c r="G18" s="334"/>
      <c r="H18" s="340"/>
      <c r="I18" s="305"/>
      <c r="J18" s="308"/>
      <c r="K18" s="308"/>
    </row>
    <row r="19" spans="1:11" ht="9.9499999999999993" customHeight="1" x14ac:dyDescent="0.25">
      <c r="A19" s="363"/>
      <c r="B19" s="360"/>
      <c r="C19" s="298" t="s">
        <v>323</v>
      </c>
      <c r="D19" s="299"/>
      <c r="E19" s="299"/>
      <c r="F19" s="299"/>
      <c r="G19" s="299"/>
      <c r="H19" s="300"/>
      <c r="I19" s="305"/>
      <c r="J19" s="308"/>
      <c r="K19" s="308"/>
    </row>
    <row r="20" spans="1:11" ht="9.9499999999999993" customHeight="1" x14ac:dyDescent="0.25">
      <c r="A20" s="363"/>
      <c r="B20" s="360"/>
      <c r="C20" s="298"/>
      <c r="D20" s="299"/>
      <c r="E20" s="299"/>
      <c r="F20" s="299"/>
      <c r="G20" s="299"/>
      <c r="H20" s="300"/>
      <c r="I20" s="305"/>
      <c r="J20" s="308"/>
      <c r="K20" s="308"/>
    </row>
    <row r="21" spans="1:11" ht="9.9499999999999993" customHeight="1" x14ac:dyDescent="0.25">
      <c r="A21" s="363"/>
      <c r="B21" s="360"/>
      <c r="C21" s="298" t="s">
        <v>324</v>
      </c>
      <c r="D21" s="299"/>
      <c r="E21" s="299"/>
      <c r="F21" s="299"/>
      <c r="G21" s="299"/>
      <c r="H21" s="300"/>
      <c r="I21" s="305"/>
      <c r="J21" s="308"/>
      <c r="K21" s="308"/>
    </row>
    <row r="22" spans="1:11" ht="9.9499999999999993" customHeight="1" x14ac:dyDescent="0.25">
      <c r="A22" s="363"/>
      <c r="B22" s="360"/>
      <c r="C22" s="298"/>
      <c r="D22" s="299"/>
      <c r="E22" s="299"/>
      <c r="F22" s="299"/>
      <c r="G22" s="299"/>
      <c r="H22" s="300"/>
      <c r="I22" s="305"/>
      <c r="J22" s="308"/>
      <c r="K22" s="308"/>
    </row>
    <row r="23" spans="1:11" ht="9.9499999999999993" customHeight="1" x14ac:dyDescent="0.25">
      <c r="A23" s="363"/>
      <c r="B23" s="360"/>
      <c r="C23" s="298" t="s">
        <v>325</v>
      </c>
      <c r="D23" s="299"/>
      <c r="E23" s="299"/>
      <c r="F23" s="299"/>
      <c r="G23" s="299"/>
      <c r="H23" s="300"/>
      <c r="I23" s="305"/>
      <c r="J23" s="308"/>
      <c r="K23" s="308"/>
    </row>
    <row r="24" spans="1:11" ht="9.9499999999999993" customHeight="1" x14ac:dyDescent="0.25">
      <c r="A24" s="363"/>
      <c r="B24" s="360"/>
      <c r="C24" s="298"/>
      <c r="D24" s="299"/>
      <c r="E24" s="299"/>
      <c r="F24" s="299"/>
      <c r="G24" s="299"/>
      <c r="H24" s="300"/>
      <c r="I24" s="305"/>
      <c r="J24" s="308"/>
      <c r="K24" s="308"/>
    </row>
    <row r="25" spans="1:11" ht="9.9499999999999993" customHeight="1" x14ac:dyDescent="0.25">
      <c r="A25" s="363"/>
      <c r="B25" s="360"/>
      <c r="C25" s="298" t="s">
        <v>326</v>
      </c>
      <c r="D25" s="299"/>
      <c r="E25" s="299"/>
      <c r="F25" s="299"/>
      <c r="G25" s="299"/>
      <c r="H25" s="300"/>
      <c r="I25" s="305"/>
      <c r="J25" s="308"/>
      <c r="K25" s="308"/>
    </row>
    <row r="26" spans="1:11" ht="9.9499999999999993" customHeight="1" x14ac:dyDescent="0.25">
      <c r="A26" s="363"/>
      <c r="B26" s="360"/>
      <c r="C26" s="298"/>
      <c r="D26" s="299"/>
      <c r="E26" s="299"/>
      <c r="F26" s="299"/>
      <c r="G26" s="299"/>
      <c r="H26" s="300"/>
      <c r="I26" s="305"/>
      <c r="J26" s="308"/>
      <c r="K26" s="308"/>
    </row>
    <row r="27" spans="1:11" ht="9.9499999999999993" customHeight="1" x14ac:dyDescent="0.25">
      <c r="A27" s="363"/>
      <c r="B27" s="360"/>
      <c r="C27" s="298" t="s">
        <v>327</v>
      </c>
      <c r="D27" s="299"/>
      <c r="E27" s="299"/>
      <c r="F27" s="299"/>
      <c r="G27" s="299"/>
      <c r="H27" s="300"/>
      <c r="I27" s="305"/>
      <c r="J27" s="308"/>
      <c r="K27" s="308"/>
    </row>
    <row r="28" spans="1:11" ht="9.9499999999999993" customHeight="1" x14ac:dyDescent="0.25">
      <c r="A28" s="363"/>
      <c r="B28" s="360"/>
      <c r="C28" s="298"/>
      <c r="D28" s="299"/>
      <c r="E28" s="299"/>
      <c r="F28" s="299"/>
      <c r="G28" s="299"/>
      <c r="H28" s="300"/>
      <c r="I28" s="305"/>
      <c r="J28" s="308"/>
      <c r="K28" s="308"/>
    </row>
    <row r="29" spans="1:11" ht="9.9499999999999993" customHeight="1" x14ac:dyDescent="0.25">
      <c r="A29" s="363"/>
      <c r="B29" s="360"/>
      <c r="C29" s="298" t="s">
        <v>328</v>
      </c>
      <c r="D29" s="299"/>
      <c r="E29" s="299"/>
      <c r="F29" s="299"/>
      <c r="G29" s="299"/>
      <c r="H29" s="300"/>
      <c r="I29" s="305"/>
      <c r="J29" s="308"/>
      <c r="K29" s="308"/>
    </row>
    <row r="30" spans="1:11" ht="9.9499999999999993" customHeight="1" thickBot="1" x14ac:dyDescent="0.3">
      <c r="A30" s="364"/>
      <c r="B30" s="361"/>
      <c r="C30" s="290"/>
      <c r="D30" s="291"/>
      <c r="E30" s="291"/>
      <c r="F30" s="291"/>
      <c r="G30" s="291"/>
      <c r="H30" s="301"/>
      <c r="I30" s="306"/>
      <c r="J30" s="309"/>
      <c r="K30" s="309"/>
    </row>
    <row r="31" spans="1:11" ht="9.9499999999999993" customHeight="1" x14ac:dyDescent="0.25">
      <c r="A31" s="313">
        <v>2</v>
      </c>
      <c r="B31" s="296" t="s">
        <v>321</v>
      </c>
      <c r="C31" s="289" t="s">
        <v>329</v>
      </c>
      <c r="D31" s="289"/>
      <c r="E31" s="289"/>
      <c r="F31" s="289"/>
      <c r="G31" s="289"/>
      <c r="H31" s="312"/>
      <c r="I31" s="292" t="s">
        <v>320</v>
      </c>
      <c r="J31" s="294">
        <v>13.7</v>
      </c>
      <c r="K31" s="294">
        <v>13.7</v>
      </c>
    </row>
    <row r="32" spans="1:11" ht="9.9499999999999993" customHeight="1" thickBot="1" x14ac:dyDescent="0.3">
      <c r="A32" s="314"/>
      <c r="B32" s="297"/>
      <c r="C32" s="291"/>
      <c r="D32" s="291"/>
      <c r="E32" s="291"/>
      <c r="F32" s="291"/>
      <c r="G32" s="291"/>
      <c r="H32" s="301"/>
      <c r="I32" s="293"/>
      <c r="J32" s="295"/>
      <c r="K32" s="295"/>
    </row>
    <row r="33" spans="1:11" ht="9.9499999999999993" customHeight="1" x14ac:dyDescent="0.25">
      <c r="A33" s="284">
        <v>3</v>
      </c>
      <c r="B33" s="286" t="s">
        <v>331</v>
      </c>
      <c r="C33" s="288" t="s">
        <v>332</v>
      </c>
      <c r="D33" s="289"/>
      <c r="E33" s="289"/>
      <c r="F33" s="289"/>
      <c r="G33" s="289"/>
      <c r="H33" s="312"/>
      <c r="I33" s="304" t="s">
        <v>337</v>
      </c>
      <c r="J33" s="307">
        <v>318</v>
      </c>
      <c r="K33" s="307">
        <v>318</v>
      </c>
    </row>
    <row r="34" spans="1:11" ht="9.9499999999999993" customHeight="1" x14ac:dyDescent="0.25">
      <c r="A34" s="303"/>
      <c r="B34" s="302"/>
      <c r="C34" s="298"/>
      <c r="D34" s="299"/>
      <c r="E34" s="299"/>
      <c r="F34" s="299"/>
      <c r="G34" s="299"/>
      <c r="H34" s="300"/>
      <c r="I34" s="305"/>
      <c r="J34" s="308"/>
      <c r="K34" s="308"/>
    </row>
    <row r="35" spans="1:11" ht="9.9499999999999993" customHeight="1" x14ac:dyDescent="0.25">
      <c r="A35" s="303"/>
      <c r="B35" s="302"/>
      <c r="C35" s="298" t="s">
        <v>333</v>
      </c>
      <c r="D35" s="299"/>
      <c r="E35" s="299"/>
      <c r="F35" s="299"/>
      <c r="G35" s="299"/>
      <c r="H35" s="300"/>
      <c r="I35" s="305"/>
      <c r="J35" s="308"/>
      <c r="K35" s="308"/>
    </row>
    <row r="36" spans="1:11" ht="9.9499999999999993" customHeight="1" x14ac:dyDescent="0.25">
      <c r="A36" s="303"/>
      <c r="B36" s="302"/>
      <c r="C36" s="298"/>
      <c r="D36" s="299"/>
      <c r="E36" s="299"/>
      <c r="F36" s="299"/>
      <c r="G36" s="299"/>
      <c r="H36" s="300"/>
      <c r="I36" s="305"/>
      <c r="J36" s="308"/>
      <c r="K36" s="308"/>
    </row>
    <row r="37" spans="1:11" ht="9.9499999999999993" customHeight="1" x14ac:dyDescent="0.25">
      <c r="A37" s="303"/>
      <c r="B37" s="302"/>
      <c r="C37" s="298" t="s">
        <v>334</v>
      </c>
      <c r="D37" s="299"/>
      <c r="E37" s="299"/>
      <c r="F37" s="299"/>
      <c r="G37" s="299"/>
      <c r="H37" s="300"/>
      <c r="I37" s="305"/>
      <c r="J37" s="308"/>
      <c r="K37" s="308"/>
    </row>
    <row r="38" spans="1:11" ht="9.9499999999999993" customHeight="1" x14ac:dyDescent="0.25">
      <c r="A38" s="303"/>
      <c r="B38" s="302"/>
      <c r="C38" s="298"/>
      <c r="D38" s="299"/>
      <c r="E38" s="299"/>
      <c r="F38" s="299"/>
      <c r="G38" s="299"/>
      <c r="H38" s="300"/>
      <c r="I38" s="305"/>
      <c r="J38" s="308"/>
      <c r="K38" s="308"/>
    </row>
    <row r="39" spans="1:11" ht="9.9499999999999993" customHeight="1" x14ac:dyDescent="0.25">
      <c r="A39" s="303"/>
      <c r="B39" s="302"/>
      <c r="C39" s="298" t="s">
        <v>335</v>
      </c>
      <c r="D39" s="299"/>
      <c r="E39" s="299"/>
      <c r="F39" s="299"/>
      <c r="G39" s="299"/>
      <c r="H39" s="300"/>
      <c r="I39" s="305"/>
      <c r="J39" s="308"/>
      <c r="K39" s="308"/>
    </row>
    <row r="40" spans="1:11" ht="9.9499999999999993" customHeight="1" x14ac:dyDescent="0.25">
      <c r="A40" s="303"/>
      <c r="B40" s="302"/>
      <c r="C40" s="298"/>
      <c r="D40" s="299"/>
      <c r="E40" s="299"/>
      <c r="F40" s="299"/>
      <c r="G40" s="299"/>
      <c r="H40" s="300"/>
      <c r="I40" s="305"/>
      <c r="J40" s="308"/>
      <c r="K40" s="308"/>
    </row>
    <row r="41" spans="1:11" ht="9.9499999999999993" customHeight="1" x14ac:dyDescent="0.25">
      <c r="A41" s="303"/>
      <c r="B41" s="302"/>
      <c r="C41" s="298" t="s">
        <v>336</v>
      </c>
      <c r="D41" s="299"/>
      <c r="E41" s="299"/>
      <c r="F41" s="299"/>
      <c r="G41" s="299"/>
      <c r="H41" s="300"/>
      <c r="I41" s="305"/>
      <c r="J41" s="308"/>
      <c r="K41" s="308"/>
    </row>
    <row r="42" spans="1:11" ht="9.9499999999999993" customHeight="1" thickBot="1" x14ac:dyDescent="0.3">
      <c r="A42" s="285"/>
      <c r="B42" s="287"/>
      <c r="C42" s="290"/>
      <c r="D42" s="291"/>
      <c r="E42" s="291"/>
      <c r="F42" s="291"/>
      <c r="G42" s="291"/>
      <c r="H42" s="301"/>
      <c r="I42" s="306"/>
      <c r="J42" s="309"/>
      <c r="K42" s="309"/>
    </row>
    <row r="43" spans="1:11" ht="9.9499999999999993" customHeight="1" x14ac:dyDescent="0.25">
      <c r="A43" s="313">
        <v>4</v>
      </c>
      <c r="B43" s="296" t="s">
        <v>338</v>
      </c>
      <c r="C43" s="289" t="s">
        <v>341</v>
      </c>
      <c r="D43" s="289"/>
      <c r="E43" s="289"/>
      <c r="F43" s="289"/>
      <c r="G43" s="289"/>
      <c r="H43" s="312"/>
      <c r="I43" s="292" t="s">
        <v>330</v>
      </c>
      <c r="J43" s="294">
        <v>82</v>
      </c>
      <c r="K43" s="294">
        <v>82</v>
      </c>
    </row>
    <row r="44" spans="1:11" ht="9.9499999999999993" customHeight="1" thickBot="1" x14ac:dyDescent="0.3">
      <c r="A44" s="314"/>
      <c r="B44" s="297"/>
      <c r="C44" s="291"/>
      <c r="D44" s="291"/>
      <c r="E44" s="291"/>
      <c r="F44" s="291"/>
      <c r="G44" s="291"/>
      <c r="H44" s="301"/>
      <c r="I44" s="293"/>
      <c r="J44" s="295"/>
      <c r="K44" s="295"/>
    </row>
    <row r="45" spans="1:11" ht="9.9499999999999993" customHeight="1" x14ac:dyDescent="0.25">
      <c r="A45" s="313">
        <v>5</v>
      </c>
      <c r="B45" s="296" t="s">
        <v>339</v>
      </c>
      <c r="C45" s="289" t="s">
        <v>340</v>
      </c>
      <c r="D45" s="289"/>
      <c r="E45" s="289"/>
      <c r="F45" s="289"/>
      <c r="G45" s="289"/>
      <c r="H45" s="312"/>
      <c r="I45" s="292" t="s">
        <v>330</v>
      </c>
      <c r="J45" s="294">
        <v>59</v>
      </c>
      <c r="K45" s="294">
        <v>59</v>
      </c>
    </row>
    <row r="46" spans="1:11" ht="9.9499999999999993" customHeight="1" thickBot="1" x14ac:dyDescent="0.3">
      <c r="A46" s="314"/>
      <c r="B46" s="297"/>
      <c r="C46" s="291"/>
      <c r="D46" s="291"/>
      <c r="E46" s="291"/>
      <c r="F46" s="291"/>
      <c r="G46" s="291"/>
      <c r="H46" s="301"/>
      <c r="I46" s="293"/>
      <c r="J46" s="295"/>
      <c r="K46" s="295"/>
    </row>
    <row r="47" spans="1:11" ht="9.9499999999999993" customHeight="1" x14ac:dyDescent="0.25">
      <c r="A47" s="313">
        <v>6</v>
      </c>
      <c r="B47" s="296" t="s">
        <v>342</v>
      </c>
      <c r="C47" s="289" t="s">
        <v>343</v>
      </c>
      <c r="D47" s="289"/>
      <c r="E47" s="289"/>
      <c r="F47" s="289"/>
      <c r="G47" s="289"/>
      <c r="H47" s="312"/>
      <c r="I47" s="292" t="s">
        <v>330</v>
      </c>
      <c r="J47" s="294">
        <v>456.3</v>
      </c>
      <c r="K47" s="294">
        <v>456.3</v>
      </c>
    </row>
    <row r="48" spans="1:11" ht="9.9499999999999993" customHeight="1" thickBot="1" x14ac:dyDescent="0.3">
      <c r="A48" s="314"/>
      <c r="B48" s="297"/>
      <c r="C48" s="291"/>
      <c r="D48" s="291"/>
      <c r="E48" s="291"/>
      <c r="F48" s="291"/>
      <c r="G48" s="291"/>
      <c r="H48" s="301"/>
      <c r="I48" s="293"/>
      <c r="J48" s="295"/>
      <c r="K48" s="295"/>
    </row>
    <row r="49" spans="1:11" ht="9.9499999999999993" customHeight="1" x14ac:dyDescent="0.25">
      <c r="A49" s="313">
        <v>7</v>
      </c>
      <c r="B49" s="296" t="s">
        <v>344</v>
      </c>
      <c r="C49" s="289" t="s">
        <v>345</v>
      </c>
      <c r="D49" s="289"/>
      <c r="E49" s="289"/>
      <c r="F49" s="289"/>
      <c r="G49" s="289"/>
      <c r="H49" s="312"/>
      <c r="I49" s="292" t="s">
        <v>337</v>
      </c>
      <c r="J49" s="294">
        <v>318</v>
      </c>
      <c r="K49" s="294">
        <v>318</v>
      </c>
    </row>
    <row r="50" spans="1:11" ht="9.9499999999999993" customHeight="1" thickBot="1" x14ac:dyDescent="0.3">
      <c r="A50" s="314"/>
      <c r="B50" s="297"/>
      <c r="C50" s="291"/>
      <c r="D50" s="291"/>
      <c r="E50" s="291"/>
      <c r="F50" s="291"/>
      <c r="G50" s="291"/>
      <c r="H50" s="301"/>
      <c r="I50" s="293"/>
      <c r="J50" s="295"/>
      <c r="K50" s="295"/>
    </row>
    <row r="51" spans="1:11" ht="9.9499999999999993" customHeight="1" x14ac:dyDescent="0.25">
      <c r="A51" s="313">
        <v>8</v>
      </c>
      <c r="B51" s="296" t="s">
        <v>347</v>
      </c>
      <c r="C51" s="289" t="s">
        <v>346</v>
      </c>
      <c r="D51" s="289"/>
      <c r="E51" s="289"/>
      <c r="F51" s="289"/>
      <c r="G51" s="289"/>
      <c r="H51" s="312"/>
      <c r="I51" s="292" t="s">
        <v>330</v>
      </c>
      <c r="J51" s="294">
        <v>20.9</v>
      </c>
      <c r="K51" s="294">
        <v>21</v>
      </c>
    </row>
    <row r="52" spans="1:11" ht="9.9499999999999993" customHeight="1" thickBot="1" x14ac:dyDescent="0.3">
      <c r="A52" s="314"/>
      <c r="B52" s="297"/>
      <c r="C52" s="291"/>
      <c r="D52" s="291"/>
      <c r="E52" s="291"/>
      <c r="F52" s="291"/>
      <c r="G52" s="291"/>
      <c r="H52" s="301"/>
      <c r="I52" s="293"/>
      <c r="J52" s="295"/>
      <c r="K52" s="295"/>
    </row>
    <row r="53" spans="1:11" ht="9.9499999999999993" customHeight="1" x14ac:dyDescent="0.25">
      <c r="A53" s="313">
        <v>9</v>
      </c>
      <c r="B53" s="296" t="s">
        <v>348</v>
      </c>
      <c r="C53" s="289" t="s">
        <v>358</v>
      </c>
      <c r="D53" s="289"/>
      <c r="E53" s="289"/>
      <c r="F53" s="289"/>
      <c r="G53" s="289"/>
      <c r="H53" s="312"/>
      <c r="I53" s="292" t="s">
        <v>320</v>
      </c>
      <c r="J53" s="294">
        <v>42.16</v>
      </c>
      <c r="K53" s="294">
        <v>42</v>
      </c>
    </row>
    <row r="54" spans="1:11" ht="9.9499999999999993" customHeight="1" thickBot="1" x14ac:dyDescent="0.3">
      <c r="A54" s="314"/>
      <c r="B54" s="297"/>
      <c r="C54" s="291"/>
      <c r="D54" s="291"/>
      <c r="E54" s="291"/>
      <c r="F54" s="291"/>
      <c r="G54" s="291"/>
      <c r="H54" s="301"/>
      <c r="I54" s="293"/>
      <c r="J54" s="295"/>
      <c r="K54" s="295"/>
    </row>
    <row r="55" spans="1:11" ht="9.9499999999999993" customHeight="1" x14ac:dyDescent="0.25">
      <c r="A55" s="313">
        <v>10</v>
      </c>
      <c r="B55" s="296" t="s">
        <v>349</v>
      </c>
      <c r="C55" s="289" t="s">
        <v>350</v>
      </c>
      <c r="D55" s="289"/>
      <c r="E55" s="289"/>
      <c r="F55" s="289"/>
      <c r="G55" s="289"/>
      <c r="H55" s="312"/>
      <c r="I55" s="292" t="s">
        <v>330</v>
      </c>
      <c r="J55" s="294">
        <v>34.35</v>
      </c>
      <c r="K55" s="294">
        <v>36</v>
      </c>
    </row>
    <row r="56" spans="1:11" ht="9.9499999999999993" customHeight="1" thickBot="1" x14ac:dyDescent="0.3">
      <c r="A56" s="314"/>
      <c r="B56" s="297"/>
      <c r="C56" s="291"/>
      <c r="D56" s="291"/>
      <c r="E56" s="291"/>
      <c r="F56" s="291"/>
      <c r="G56" s="291"/>
      <c r="H56" s="301"/>
      <c r="I56" s="293"/>
      <c r="J56" s="295"/>
      <c r="K56" s="295"/>
    </row>
    <row r="57" spans="1:11" ht="9.9499999999999993" customHeight="1" x14ac:dyDescent="0.25">
      <c r="A57" s="313">
        <v>11</v>
      </c>
      <c r="B57" s="296" t="s">
        <v>351</v>
      </c>
      <c r="C57" s="289" t="s">
        <v>352</v>
      </c>
      <c r="D57" s="289"/>
      <c r="E57" s="289"/>
      <c r="F57" s="289"/>
      <c r="G57" s="289"/>
      <c r="H57" s="312"/>
      <c r="I57" s="292" t="s">
        <v>330</v>
      </c>
      <c r="J57" s="294">
        <v>119.7</v>
      </c>
      <c r="K57" s="294">
        <v>120</v>
      </c>
    </row>
    <row r="58" spans="1:11" ht="9.9499999999999993" customHeight="1" thickBot="1" x14ac:dyDescent="0.3">
      <c r="A58" s="314"/>
      <c r="B58" s="297"/>
      <c r="C58" s="291"/>
      <c r="D58" s="291"/>
      <c r="E58" s="291"/>
      <c r="F58" s="291"/>
      <c r="G58" s="291"/>
      <c r="H58" s="301"/>
      <c r="I58" s="293"/>
      <c r="J58" s="295"/>
      <c r="K58" s="295"/>
    </row>
    <row r="59" spans="1:11" ht="9.9499999999999993" customHeight="1" x14ac:dyDescent="0.25">
      <c r="A59" s="313">
        <v>12</v>
      </c>
      <c r="B59" s="296" t="s">
        <v>353</v>
      </c>
      <c r="C59" s="289" t="s">
        <v>355</v>
      </c>
      <c r="D59" s="289"/>
      <c r="E59" s="289"/>
      <c r="F59" s="289"/>
      <c r="G59" s="289"/>
      <c r="H59" s="312"/>
      <c r="I59" s="292" t="s">
        <v>330</v>
      </c>
      <c r="J59" s="294">
        <v>9.3800000000000008</v>
      </c>
      <c r="K59" s="294">
        <v>10</v>
      </c>
    </row>
    <row r="60" spans="1:11" ht="9.9499999999999993" customHeight="1" thickBot="1" x14ac:dyDescent="0.3">
      <c r="A60" s="314"/>
      <c r="B60" s="297"/>
      <c r="C60" s="291"/>
      <c r="D60" s="291"/>
      <c r="E60" s="291"/>
      <c r="F60" s="291"/>
      <c r="G60" s="291"/>
      <c r="H60" s="301"/>
      <c r="I60" s="293"/>
      <c r="J60" s="295"/>
      <c r="K60" s="295"/>
    </row>
    <row r="61" spans="1:11" s="217" customFormat="1" ht="9.9499999999999993" customHeight="1" x14ac:dyDescent="0.25">
      <c r="A61" s="284">
        <v>13</v>
      </c>
      <c r="B61" s="296" t="s">
        <v>354</v>
      </c>
      <c r="C61" s="288" t="s">
        <v>356</v>
      </c>
      <c r="D61" s="289"/>
      <c r="E61" s="289"/>
      <c r="F61" s="289"/>
      <c r="G61" s="215"/>
      <c r="H61" s="216"/>
      <c r="I61" s="292" t="s">
        <v>330</v>
      </c>
      <c r="J61" s="294">
        <v>84</v>
      </c>
      <c r="K61" s="294">
        <v>85</v>
      </c>
    </row>
    <row r="62" spans="1:11" s="217" customFormat="1" ht="9.9499999999999993" customHeight="1" thickBot="1" x14ac:dyDescent="0.3">
      <c r="A62" s="285"/>
      <c r="B62" s="297"/>
      <c r="C62" s="290"/>
      <c r="D62" s="291"/>
      <c r="E62" s="291"/>
      <c r="F62" s="291"/>
      <c r="G62" s="215"/>
      <c r="H62" s="216"/>
      <c r="I62" s="293"/>
      <c r="J62" s="295"/>
      <c r="K62" s="295"/>
    </row>
    <row r="63" spans="1:11" ht="9.9499999999999993" customHeight="1" x14ac:dyDescent="0.25">
      <c r="A63" s="313">
        <v>14</v>
      </c>
      <c r="B63" s="296" t="s">
        <v>357</v>
      </c>
      <c r="C63" s="289" t="s">
        <v>359</v>
      </c>
      <c r="D63" s="289"/>
      <c r="E63" s="289"/>
      <c r="F63" s="289"/>
      <c r="G63" s="289"/>
      <c r="H63" s="312"/>
      <c r="I63" s="310" t="s">
        <v>330</v>
      </c>
      <c r="J63" s="311">
        <v>118.2</v>
      </c>
      <c r="K63" s="311">
        <v>120</v>
      </c>
    </row>
    <row r="64" spans="1:11" ht="9.9499999999999993" customHeight="1" thickBot="1" x14ac:dyDescent="0.3">
      <c r="A64" s="314"/>
      <c r="B64" s="297"/>
      <c r="C64" s="291"/>
      <c r="D64" s="291"/>
      <c r="E64" s="291"/>
      <c r="F64" s="291"/>
      <c r="G64" s="291"/>
      <c r="H64" s="301"/>
      <c r="I64" s="293"/>
      <c r="J64" s="295"/>
      <c r="K64" s="295"/>
    </row>
    <row r="65" spans="1:11" s="217" customFormat="1" ht="9.9499999999999993" customHeight="1" x14ac:dyDescent="0.25">
      <c r="A65" s="284">
        <v>15</v>
      </c>
      <c r="B65" s="296" t="s">
        <v>360</v>
      </c>
      <c r="C65" s="288" t="s">
        <v>361</v>
      </c>
      <c r="D65" s="289"/>
      <c r="E65" s="289"/>
      <c r="F65" s="289"/>
      <c r="G65" s="215"/>
      <c r="H65" s="216"/>
      <c r="I65" s="292" t="s">
        <v>330</v>
      </c>
      <c r="J65" s="294">
        <v>108</v>
      </c>
      <c r="K65" s="294">
        <v>108</v>
      </c>
    </row>
    <row r="66" spans="1:11" s="217" customFormat="1" ht="9.9499999999999993" customHeight="1" thickBot="1" x14ac:dyDescent="0.3">
      <c r="A66" s="285"/>
      <c r="B66" s="297"/>
      <c r="C66" s="290"/>
      <c r="D66" s="291"/>
      <c r="E66" s="291"/>
      <c r="F66" s="291"/>
      <c r="G66" s="215"/>
      <c r="H66" s="216"/>
      <c r="I66" s="293"/>
      <c r="J66" s="295"/>
      <c r="K66" s="295"/>
    </row>
    <row r="67" spans="1:11" s="217" customFormat="1" ht="9.9499999999999993" customHeight="1" x14ac:dyDescent="0.25">
      <c r="A67" s="284">
        <v>16</v>
      </c>
      <c r="B67" s="296" t="s">
        <v>362</v>
      </c>
      <c r="C67" s="288" t="s">
        <v>363</v>
      </c>
      <c r="D67" s="289"/>
      <c r="E67" s="289"/>
      <c r="F67" s="289"/>
      <c r="G67" s="215"/>
      <c r="H67" s="216"/>
      <c r="I67" s="292" t="s">
        <v>330</v>
      </c>
      <c r="J67" s="294">
        <v>490</v>
      </c>
      <c r="K67" s="294">
        <v>490</v>
      </c>
    </row>
    <row r="68" spans="1:11" s="217" customFormat="1" ht="9.9499999999999993" customHeight="1" thickBot="1" x14ac:dyDescent="0.3">
      <c r="A68" s="285"/>
      <c r="B68" s="297"/>
      <c r="C68" s="290"/>
      <c r="D68" s="291"/>
      <c r="E68" s="291"/>
      <c r="F68" s="291"/>
      <c r="G68" s="215"/>
      <c r="H68" s="216"/>
      <c r="I68" s="293"/>
      <c r="J68" s="295"/>
      <c r="K68" s="295"/>
    </row>
    <row r="69" spans="1:11" s="217" customFormat="1" ht="9.9499999999999993" customHeight="1" x14ac:dyDescent="0.25">
      <c r="A69" s="284">
        <v>17</v>
      </c>
      <c r="B69" s="286" t="s">
        <v>364</v>
      </c>
      <c r="C69" s="298" t="s">
        <v>365</v>
      </c>
      <c r="D69" s="299"/>
      <c r="E69" s="299"/>
      <c r="F69" s="299"/>
      <c r="G69" s="215"/>
      <c r="H69" s="216"/>
      <c r="I69" s="304" t="s">
        <v>330</v>
      </c>
      <c r="J69" s="307">
        <v>587.95000000000005</v>
      </c>
      <c r="K69" s="307">
        <v>590</v>
      </c>
    </row>
    <row r="70" spans="1:11" s="217" customFormat="1" ht="9.9499999999999993" customHeight="1" x14ac:dyDescent="0.25">
      <c r="A70" s="303"/>
      <c r="B70" s="302"/>
      <c r="C70" s="298"/>
      <c r="D70" s="299"/>
      <c r="E70" s="299"/>
      <c r="F70" s="299"/>
      <c r="G70" s="215"/>
      <c r="H70" s="216"/>
      <c r="I70" s="305"/>
      <c r="J70" s="308"/>
      <c r="K70" s="308"/>
    </row>
    <row r="71" spans="1:11" ht="9.9499999999999993" customHeight="1" x14ac:dyDescent="0.25">
      <c r="A71" s="303"/>
      <c r="B71" s="302"/>
      <c r="C71" s="298" t="s">
        <v>366</v>
      </c>
      <c r="D71" s="299"/>
      <c r="E71" s="299"/>
      <c r="F71" s="299"/>
      <c r="G71" s="299"/>
      <c r="H71" s="300"/>
      <c r="I71" s="305"/>
      <c r="J71" s="308"/>
      <c r="K71" s="308"/>
    </row>
    <row r="72" spans="1:11" ht="9.9499999999999993" customHeight="1" x14ac:dyDescent="0.25">
      <c r="A72" s="303"/>
      <c r="B72" s="302"/>
      <c r="C72" s="298"/>
      <c r="D72" s="299"/>
      <c r="E72" s="299"/>
      <c r="F72" s="299"/>
      <c r="G72" s="299"/>
      <c r="H72" s="300"/>
      <c r="I72" s="305"/>
      <c r="J72" s="308"/>
      <c r="K72" s="308"/>
    </row>
    <row r="73" spans="1:11" ht="9.9499999999999993" customHeight="1" x14ac:dyDescent="0.25">
      <c r="A73" s="303"/>
      <c r="B73" s="302"/>
      <c r="C73" s="298" t="s">
        <v>367</v>
      </c>
      <c r="D73" s="299"/>
      <c r="E73" s="299"/>
      <c r="F73" s="299"/>
      <c r="G73" s="299"/>
      <c r="H73" s="300"/>
      <c r="I73" s="305"/>
      <c r="J73" s="308"/>
      <c r="K73" s="308"/>
    </row>
    <row r="74" spans="1:11" ht="9.9499999999999993" customHeight="1" x14ac:dyDescent="0.25">
      <c r="A74" s="303"/>
      <c r="B74" s="302"/>
      <c r="C74" s="298"/>
      <c r="D74" s="299"/>
      <c r="E74" s="299"/>
      <c r="F74" s="299"/>
      <c r="G74" s="299"/>
      <c r="H74" s="300"/>
      <c r="I74" s="305"/>
      <c r="J74" s="308"/>
      <c r="K74" s="308"/>
    </row>
    <row r="75" spans="1:11" ht="9.9499999999999993" customHeight="1" x14ac:dyDescent="0.25">
      <c r="A75" s="303"/>
      <c r="B75" s="302"/>
      <c r="C75" s="298" t="s">
        <v>368</v>
      </c>
      <c r="D75" s="299"/>
      <c r="E75" s="299"/>
      <c r="F75" s="299"/>
      <c r="G75" s="218"/>
      <c r="H75" s="219"/>
      <c r="I75" s="305"/>
      <c r="J75" s="308"/>
      <c r="K75" s="308"/>
    </row>
    <row r="76" spans="1:11" ht="9.9499999999999993" customHeight="1" x14ac:dyDescent="0.25">
      <c r="A76" s="303"/>
      <c r="B76" s="302"/>
      <c r="C76" s="298"/>
      <c r="D76" s="299"/>
      <c r="E76" s="299"/>
      <c r="F76" s="299"/>
      <c r="G76" s="218"/>
      <c r="H76" s="219"/>
      <c r="I76" s="305"/>
      <c r="J76" s="308"/>
      <c r="K76" s="308"/>
    </row>
    <row r="77" spans="1:11" ht="9.9499999999999993" customHeight="1" x14ac:dyDescent="0.25">
      <c r="A77" s="303"/>
      <c r="B77" s="302"/>
      <c r="C77" s="298" t="s">
        <v>369</v>
      </c>
      <c r="D77" s="299"/>
      <c r="E77" s="299"/>
      <c r="F77" s="299"/>
      <c r="G77" s="299"/>
      <c r="H77" s="300"/>
      <c r="I77" s="305"/>
      <c r="J77" s="308"/>
      <c r="K77" s="308"/>
    </row>
    <row r="78" spans="1:11" ht="9.9499999999999993" customHeight="1" thickBot="1" x14ac:dyDescent="0.3">
      <c r="A78" s="285"/>
      <c r="B78" s="287"/>
      <c r="C78" s="290"/>
      <c r="D78" s="291"/>
      <c r="E78" s="291"/>
      <c r="F78" s="291"/>
      <c r="G78" s="291"/>
      <c r="H78" s="301"/>
      <c r="I78" s="306"/>
      <c r="J78" s="309"/>
      <c r="K78" s="309"/>
    </row>
    <row r="79" spans="1:11" ht="9.9499999999999993" customHeight="1" x14ac:dyDescent="0.25">
      <c r="A79" s="284">
        <v>18</v>
      </c>
      <c r="B79" s="286" t="s">
        <v>370</v>
      </c>
      <c r="C79" s="288" t="s">
        <v>371</v>
      </c>
      <c r="D79" s="289"/>
      <c r="E79" s="289"/>
      <c r="F79" s="289"/>
      <c r="G79" s="215"/>
      <c r="H79" s="216"/>
      <c r="I79" s="292" t="s">
        <v>330</v>
      </c>
      <c r="J79" s="294">
        <v>1080</v>
      </c>
      <c r="K79" s="294">
        <v>1080</v>
      </c>
    </row>
    <row r="80" spans="1:11" ht="9.9499999999999993" customHeight="1" thickBot="1" x14ac:dyDescent="0.3">
      <c r="A80" s="285"/>
      <c r="B80" s="287"/>
      <c r="C80" s="290"/>
      <c r="D80" s="291"/>
      <c r="E80" s="291"/>
      <c r="F80" s="291"/>
      <c r="G80" s="215"/>
      <c r="H80" s="216"/>
      <c r="I80" s="293"/>
      <c r="J80" s="295"/>
      <c r="K80" s="295"/>
    </row>
    <row r="81" spans="1:11" ht="9.9499999999999993" customHeight="1" x14ac:dyDescent="0.25">
      <c r="A81" s="284">
        <v>19</v>
      </c>
      <c r="B81" s="296" t="s">
        <v>362</v>
      </c>
      <c r="C81" s="288" t="s">
        <v>372</v>
      </c>
      <c r="D81" s="289"/>
      <c r="E81" s="289"/>
      <c r="F81" s="289"/>
      <c r="G81" s="215"/>
      <c r="H81" s="216"/>
      <c r="I81" s="292" t="s">
        <v>330</v>
      </c>
      <c r="J81" s="294">
        <v>700</v>
      </c>
      <c r="K81" s="294">
        <v>700</v>
      </c>
    </row>
    <row r="82" spans="1:11" ht="9.9499999999999993" customHeight="1" thickBot="1" x14ac:dyDescent="0.3">
      <c r="A82" s="285"/>
      <c r="B82" s="297"/>
      <c r="C82" s="290"/>
      <c r="D82" s="291"/>
      <c r="E82" s="291"/>
      <c r="F82" s="291"/>
      <c r="G82" s="215"/>
      <c r="H82" s="216"/>
      <c r="I82" s="293"/>
      <c r="J82" s="295"/>
      <c r="K82" s="295"/>
    </row>
  </sheetData>
  <mergeCells count="151">
    <mergeCell ref="K45:K46"/>
    <mergeCell ref="I45:I46"/>
    <mergeCell ref="J33:J42"/>
    <mergeCell ref="K33:K42"/>
    <mergeCell ref="I33:I42"/>
    <mergeCell ref="I51:I52"/>
    <mergeCell ref="J51:J52"/>
    <mergeCell ref="K51:K52"/>
    <mergeCell ref="I47:I48"/>
    <mergeCell ref="J47:J48"/>
    <mergeCell ref="K47:K48"/>
    <mergeCell ref="I49:I50"/>
    <mergeCell ref="J49:J50"/>
    <mergeCell ref="K49:K50"/>
    <mergeCell ref="I31:I32"/>
    <mergeCell ref="J31:J32"/>
    <mergeCell ref="K31:K32"/>
    <mergeCell ref="C71:H72"/>
    <mergeCell ref="A55:A56"/>
    <mergeCell ref="B55:B56"/>
    <mergeCell ref="C55:H56"/>
    <mergeCell ref="A57:A58"/>
    <mergeCell ref="B57:B58"/>
    <mergeCell ref="C57:H58"/>
    <mergeCell ref="A51:A52"/>
    <mergeCell ref="B51:B52"/>
    <mergeCell ref="C51:H52"/>
    <mergeCell ref="A53:A54"/>
    <mergeCell ref="B53:B54"/>
    <mergeCell ref="C53:H54"/>
    <mergeCell ref="C39:H40"/>
    <mergeCell ref="A49:A50"/>
    <mergeCell ref="B49:B50"/>
    <mergeCell ref="C49:H50"/>
    <mergeCell ref="I43:I44"/>
    <mergeCell ref="J43:J44"/>
    <mergeCell ref="K43:K44"/>
    <mergeCell ref="J45:J46"/>
    <mergeCell ref="A47:A48"/>
    <mergeCell ref="B47:B48"/>
    <mergeCell ref="C47:H48"/>
    <mergeCell ref="C33:H34"/>
    <mergeCell ref="C35:H36"/>
    <mergeCell ref="A43:A44"/>
    <mergeCell ref="B43:B44"/>
    <mergeCell ref="C43:H44"/>
    <mergeCell ref="A45:A46"/>
    <mergeCell ref="B45:B46"/>
    <mergeCell ref="C45:H46"/>
    <mergeCell ref="C41:H42"/>
    <mergeCell ref="C37:H38"/>
    <mergeCell ref="B33:B42"/>
    <mergeCell ref="A33:A42"/>
    <mergeCell ref="I17:I30"/>
    <mergeCell ref="J17:J30"/>
    <mergeCell ref="K17:K30"/>
    <mergeCell ref="B17:B30"/>
    <mergeCell ref="A17:A30"/>
    <mergeCell ref="C19:H20"/>
    <mergeCell ref="C21:H22"/>
    <mergeCell ref="I11:I12"/>
    <mergeCell ref="B9:B16"/>
    <mergeCell ref="A9:A16"/>
    <mergeCell ref="A1:K1"/>
    <mergeCell ref="A2:K2"/>
    <mergeCell ref="I13:I16"/>
    <mergeCell ref="J13:J16"/>
    <mergeCell ref="K6:K7"/>
    <mergeCell ref="K9:K16"/>
    <mergeCell ref="I9:I10"/>
    <mergeCell ref="J6:J7"/>
    <mergeCell ref="J9:J10"/>
    <mergeCell ref="J11:J12"/>
    <mergeCell ref="I6:I7"/>
    <mergeCell ref="C5:H5"/>
    <mergeCell ref="C31:H32"/>
    <mergeCell ref="B31:B32"/>
    <mergeCell ref="A31:A32"/>
    <mergeCell ref="B6:B7"/>
    <mergeCell ref="A6:A7"/>
    <mergeCell ref="C6:H7"/>
    <mergeCell ref="C9:H10"/>
    <mergeCell ref="C8:H8"/>
    <mergeCell ref="C11:H12"/>
    <mergeCell ref="C13:H14"/>
    <mergeCell ref="C15:H16"/>
    <mergeCell ref="C17:H18"/>
    <mergeCell ref="C27:H28"/>
    <mergeCell ref="C29:H30"/>
    <mergeCell ref="C23:H24"/>
    <mergeCell ref="C25:H26"/>
    <mergeCell ref="I53:I54"/>
    <mergeCell ref="J53:J54"/>
    <mergeCell ref="K53:K54"/>
    <mergeCell ref="I55:I56"/>
    <mergeCell ref="J55:J56"/>
    <mergeCell ref="K55:K56"/>
    <mergeCell ref="I57:I58"/>
    <mergeCell ref="J57:J58"/>
    <mergeCell ref="K57:K58"/>
    <mergeCell ref="I59:I60"/>
    <mergeCell ref="J59:J60"/>
    <mergeCell ref="K59:K60"/>
    <mergeCell ref="A61:A62"/>
    <mergeCell ref="B61:B62"/>
    <mergeCell ref="C61:F62"/>
    <mergeCell ref="I61:I62"/>
    <mergeCell ref="I63:I64"/>
    <mergeCell ref="J61:J62"/>
    <mergeCell ref="J63:J64"/>
    <mergeCell ref="K61:K62"/>
    <mergeCell ref="K63:K64"/>
    <mergeCell ref="A59:A60"/>
    <mergeCell ref="B59:B60"/>
    <mergeCell ref="C59:H60"/>
    <mergeCell ref="A63:A64"/>
    <mergeCell ref="B63:B64"/>
    <mergeCell ref="C63:H64"/>
    <mergeCell ref="C77:H78"/>
    <mergeCell ref="C75:F76"/>
    <mergeCell ref="B69:B78"/>
    <mergeCell ref="A69:A78"/>
    <mergeCell ref="I69:I78"/>
    <mergeCell ref="J69:J78"/>
    <mergeCell ref="I65:I66"/>
    <mergeCell ref="J65:J66"/>
    <mergeCell ref="K65:K66"/>
    <mergeCell ref="A67:A68"/>
    <mergeCell ref="B67:B68"/>
    <mergeCell ref="I67:I68"/>
    <mergeCell ref="J67:J68"/>
    <mergeCell ref="K67:K68"/>
    <mergeCell ref="K69:K78"/>
    <mergeCell ref="C73:H74"/>
    <mergeCell ref="C65:F66"/>
    <mergeCell ref="C67:F68"/>
    <mergeCell ref="C69:F70"/>
    <mergeCell ref="A65:A66"/>
    <mergeCell ref="B65:B66"/>
    <mergeCell ref="A79:A80"/>
    <mergeCell ref="B79:B80"/>
    <mergeCell ref="C79:F80"/>
    <mergeCell ref="I79:I80"/>
    <mergeCell ref="J79:J80"/>
    <mergeCell ref="K79:K80"/>
    <mergeCell ref="A81:A82"/>
    <mergeCell ref="B81:B82"/>
    <mergeCell ref="C81:F82"/>
    <mergeCell ref="I81:I82"/>
    <mergeCell ref="J81:J82"/>
    <mergeCell ref="K81:K82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0" verticalDpi="0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POLICLINICA</vt:lpstr>
      <vt:lpstr>CRONOGRAMA</vt:lpstr>
      <vt:lpstr>MEM CALC</vt:lpstr>
      <vt:lpstr>POLICLINICA!Area_de_impressao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Daniela Luiza Zanatta</cp:lastModifiedBy>
  <cp:lastPrinted>2017-11-21T12:03:57Z</cp:lastPrinted>
  <dcterms:created xsi:type="dcterms:W3CDTF">2009-03-23T12:13:24Z</dcterms:created>
  <dcterms:modified xsi:type="dcterms:W3CDTF">2017-12-05T14:01:03Z</dcterms:modified>
</cp:coreProperties>
</file>